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ustomProperty4.bin" ContentType="application/vnd.openxmlformats-officedocument.spreadsheetml.customProperty"/>
  <Override PartName="/xl/customProperty5.bin" ContentType="application/vnd.openxmlformats-officedocument.spreadsheetml.customProperty"/>
  <Override PartName="/xl/comments1.xml" ContentType="application/vnd.openxmlformats-officedocument.spreadsheetml.comments+xml"/>
  <Override PartName="/xl/threadedComments/threadedComment1.xml" ContentType="application/vnd.ms-excel.threadedcomments+xml"/>
  <Override PartName="/xl/customProperty6.bin" ContentType="application/vnd.openxmlformats-officedocument.spreadsheetml.customProperty"/>
  <Override PartName="/xl/comments2.xml" ContentType="application/vnd.openxmlformats-officedocument.spreadsheetml.comments+xml"/>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DE-FP1\Accounts\GENERAL FILES\Common Fund 2026\Particpants\"/>
    </mc:Choice>
  </mc:AlternateContent>
  <xr:revisionPtr revIDLastSave="0" documentId="13_ncr:1_{4894C483-5CB2-4C83-A0FD-21DDEC1EBF44}" xr6:coauthVersionLast="47" xr6:coauthVersionMax="47" xr10:uidLastSave="{00000000-0000-0000-0000-000000000000}"/>
  <bookViews>
    <workbookView xWindow="-108" yWindow="-108" windowWidth="23256" windowHeight="12576" tabRatio="910" xr2:uid="{00000000-000D-0000-FFFF-FFFF00000000}"/>
  </bookViews>
  <sheets>
    <sheet name="Contents" sheetId="28" r:id="rId1"/>
    <sheet name="Summary" sheetId="29" r:id="rId2"/>
    <sheet name="Graphs" sheetId="30" r:id="rId3"/>
    <sheet name="Aylesbeare" sheetId="8" r:id="rId4"/>
    <sheet name="Barnstaple" sheetId="2" r:id="rId5"/>
    <sheet name="Cadbury" sheetId="9" r:id="rId6"/>
    <sheet name="Christianity" sheetId="10" r:id="rId7"/>
    <sheet name="Cullompton &amp; Tiverton" sheetId="11" r:id="rId8"/>
    <sheet name="Hartland" sheetId="3" r:id="rId9"/>
    <sheet name="Holsworthy" sheetId="7" r:id="rId10"/>
    <sheet name="Honiton" sheetId="12" r:id="rId11"/>
    <sheet name="Ivybridge" sheetId="16" r:id="rId12"/>
    <sheet name="Kenn" sheetId="13" r:id="rId13"/>
    <sheet name="Newton Abbot " sheetId="22" r:id="rId14"/>
    <sheet name="Okehampton" sheetId="23" r:id="rId15"/>
    <sheet name="Ottery" sheetId="14" r:id="rId16"/>
    <sheet name="Plymouth City" sheetId="19" r:id="rId17"/>
    <sheet name="Shirwell" sheetId="4" r:id="rId18"/>
    <sheet name="South Molton" sheetId="5" r:id="rId19"/>
    <sheet name="Tavistock" sheetId="20" r:id="rId20"/>
    <sheet name="Torbay" sheetId="24" r:id="rId21"/>
    <sheet name="Torrington" sheetId="6" r:id="rId22"/>
    <sheet name="Totnes" sheetId="25" r:id="rId23"/>
    <sheet name="Woodleigh" sheetId="26" r:id="rId24"/>
  </sheets>
  <definedNames>
    <definedName name="_xlnm.Print_Area" localSheetId="3">Aylesbeare!$A$1:$M$17</definedName>
    <definedName name="_xlnm.Print_Area" localSheetId="5">Cadbury!$A$1:$M$35</definedName>
    <definedName name="_xlnm.Print_Area" localSheetId="6">Christianity!$A$1:$M$26</definedName>
    <definedName name="_xlnm.Print_Area" localSheetId="0">Contents!$A$1:$H$32</definedName>
    <definedName name="_xlnm.Print_Area" localSheetId="7">'Cullompton &amp; Tiverton'!$A$1:$M$42</definedName>
    <definedName name="_xlnm.Print_Area" localSheetId="8">Hartland!$A$1:$M$23</definedName>
    <definedName name="_xlnm.Print_Area" localSheetId="9">Holsworthy!$A$1:$M$26</definedName>
    <definedName name="_xlnm.Print_Area" localSheetId="10">Honiton!$A$1:$M$40</definedName>
    <definedName name="_xlnm.Print_Area" localSheetId="11">Ivybridge!$A$1:$M$16</definedName>
    <definedName name="_xlnm.Print_Area" localSheetId="12">Kenn!$A$1:$M$31</definedName>
    <definedName name="_xlnm.Print_Area" localSheetId="13">'Newton Abbot '!$A$1:$M$34</definedName>
    <definedName name="_xlnm.Print_Area" localSheetId="14">Okehampton!$A$1:$M$34</definedName>
    <definedName name="_xlnm.Print_Area" localSheetId="15">Ottery!$A$1:$M$29</definedName>
    <definedName name="_xlnm.Print_Area" localSheetId="16">'Plymouth City'!$A$1:$M$37</definedName>
    <definedName name="_xlnm.Print_Area" localSheetId="17">Shirwell!$A$1:$M$30</definedName>
    <definedName name="_xlnm.Print_Area" localSheetId="18">'South Molton'!$A$1:$M$34</definedName>
    <definedName name="_xlnm.Print_Area" localSheetId="19">Tavistock!$A$1:$M$32</definedName>
    <definedName name="_xlnm.Print_Area" localSheetId="20">Torbay!$A$1:$M$25</definedName>
    <definedName name="_xlnm.Print_Area" localSheetId="21">Torrington!$A$1:$M$36</definedName>
    <definedName name="_xlnm.Print_Area" localSheetId="22">Totnes!$A$1:$M$29</definedName>
    <definedName name="_xlnm.Print_Area" localSheetId="23">Woodleigh!$A$1:$M$32</definedName>
    <definedName name="_xlnm.Print_Titles" localSheetId="3">Aylesbeare!$1:$3</definedName>
    <definedName name="_xlnm.Print_Titles" localSheetId="4">Barnstaple!$1:$3</definedName>
    <definedName name="_xlnm.Print_Titles" localSheetId="5">Cadbury!$1:$3</definedName>
    <definedName name="_xlnm.Print_Titles" localSheetId="6">Christianity!$1:$3</definedName>
    <definedName name="_xlnm.Print_Titles" localSheetId="7">'Cullompton &amp; Tiverton'!$1:$3</definedName>
    <definedName name="_xlnm.Print_Titles" localSheetId="8">Hartland!$1:$3</definedName>
    <definedName name="_xlnm.Print_Titles" localSheetId="9">Holsworthy!$1:$3</definedName>
    <definedName name="_xlnm.Print_Titles" localSheetId="10">Honiton!$1:$3</definedName>
    <definedName name="_xlnm.Print_Titles" localSheetId="11">Ivybridge!$1:$3</definedName>
    <definedName name="_xlnm.Print_Titles" localSheetId="12">Kenn!$1:$4</definedName>
    <definedName name="_xlnm.Print_Titles" localSheetId="13">'Newton Abbot '!$1:$3</definedName>
    <definedName name="_xlnm.Print_Titles" localSheetId="14">Okehampton!$1:$3</definedName>
    <definedName name="_xlnm.Print_Titles" localSheetId="15">Ottery!$1:$3</definedName>
    <definedName name="_xlnm.Print_Titles" localSheetId="16">'Plymouth City'!$1:$4</definedName>
    <definedName name="_xlnm.Print_Titles" localSheetId="17">Shirwell!$1:$3</definedName>
    <definedName name="_xlnm.Print_Titles" localSheetId="18">'South Molton'!$1:$3</definedName>
    <definedName name="_xlnm.Print_Titles" localSheetId="19">Tavistock!$1:$3</definedName>
    <definedName name="_xlnm.Print_Titles" localSheetId="20">Torbay!$1:$3</definedName>
    <definedName name="_xlnm.Print_Titles" localSheetId="21">Torrington!$1:$3</definedName>
    <definedName name="_xlnm.Print_Titles" localSheetId="22">Totnes!$1:$3</definedName>
    <definedName name="_xlnm.Print_Titles" localSheetId="23">Woodleigh!$1:$3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20" l="1"/>
  <c r="G6" i="20"/>
  <c r="K24" i="5" l="1"/>
  <c r="V3" i="29"/>
  <c r="O3" i="29"/>
  <c r="L33" i="19"/>
  <c r="L34" i="19"/>
  <c r="L35" i="19"/>
  <c r="L6" i="26"/>
  <c r="L7" i="26"/>
  <c r="L8" i="26"/>
  <c r="L9" i="26"/>
  <c r="L10" i="26"/>
  <c r="L11" i="26"/>
  <c r="L12" i="26"/>
  <c r="L13" i="26"/>
  <c r="L14" i="26"/>
  <c r="L15" i="26"/>
  <c r="L16" i="26"/>
  <c r="L17" i="26"/>
  <c r="L18" i="26"/>
  <c r="L19" i="26"/>
  <c r="L20" i="26"/>
  <c r="L21" i="26"/>
  <c r="L22" i="26"/>
  <c r="L23" i="26"/>
  <c r="L24" i="26"/>
  <c r="L25" i="26"/>
  <c r="L26" i="26"/>
  <c r="L27" i="26"/>
  <c r="L28" i="26"/>
  <c r="L29" i="26"/>
  <c r="L30" i="26"/>
  <c r="L6" i="25"/>
  <c r="L7" i="25"/>
  <c r="L8" i="25"/>
  <c r="L9" i="25"/>
  <c r="L10" i="25"/>
  <c r="L11" i="25"/>
  <c r="L12" i="25"/>
  <c r="L13" i="25"/>
  <c r="L14" i="25"/>
  <c r="L15" i="25"/>
  <c r="L16" i="25"/>
  <c r="L17" i="25"/>
  <c r="L18" i="25"/>
  <c r="L19" i="25"/>
  <c r="L20" i="25"/>
  <c r="L21" i="25"/>
  <c r="L22" i="25"/>
  <c r="L23" i="25"/>
  <c r="L24" i="25"/>
  <c r="L25" i="25"/>
  <c r="L26" i="25"/>
  <c r="L27" i="25"/>
  <c r="L6" i="6"/>
  <c r="L7" i="6"/>
  <c r="L8" i="6"/>
  <c r="L9" i="6"/>
  <c r="L10" i="6"/>
  <c r="L11" i="6"/>
  <c r="L12" i="6"/>
  <c r="L13" i="6"/>
  <c r="L14" i="6"/>
  <c r="L15" i="6"/>
  <c r="L16" i="6"/>
  <c r="L17" i="6"/>
  <c r="L18" i="6"/>
  <c r="L19" i="6"/>
  <c r="L20" i="6"/>
  <c r="L21" i="6"/>
  <c r="L22" i="6"/>
  <c r="L23" i="6"/>
  <c r="L24" i="6"/>
  <c r="L25" i="6"/>
  <c r="L26" i="6"/>
  <c r="L27" i="6"/>
  <c r="L28" i="6"/>
  <c r="L29" i="6"/>
  <c r="L30" i="6"/>
  <c r="L31" i="6"/>
  <c r="L32" i="6"/>
  <c r="L33" i="6"/>
  <c r="L34" i="6"/>
  <c r="L6" i="20"/>
  <c r="L7" i="20"/>
  <c r="L8" i="20"/>
  <c r="L9" i="20"/>
  <c r="L10" i="20"/>
  <c r="L11" i="20"/>
  <c r="L12" i="20"/>
  <c r="L13" i="20"/>
  <c r="L14" i="20"/>
  <c r="L15" i="20"/>
  <c r="L16" i="20"/>
  <c r="L17" i="20"/>
  <c r="L18" i="20"/>
  <c r="L19" i="20"/>
  <c r="L20" i="20"/>
  <c r="L21" i="20"/>
  <c r="L22" i="20"/>
  <c r="L23" i="20"/>
  <c r="L24" i="20"/>
  <c r="L25" i="20"/>
  <c r="L26" i="20"/>
  <c r="L27" i="20"/>
  <c r="L28" i="20"/>
  <c r="L29" i="20"/>
  <c r="L30" i="20"/>
  <c r="L6" i="5"/>
  <c r="L7" i="5"/>
  <c r="L8" i="5"/>
  <c r="L9" i="5"/>
  <c r="L10" i="5"/>
  <c r="L11" i="5"/>
  <c r="L12" i="5"/>
  <c r="L13" i="5"/>
  <c r="L14" i="5"/>
  <c r="L15" i="5"/>
  <c r="L16" i="5"/>
  <c r="L17" i="5"/>
  <c r="L18" i="5"/>
  <c r="L19" i="5"/>
  <c r="L20" i="5"/>
  <c r="L21" i="5"/>
  <c r="L22" i="5"/>
  <c r="L23" i="5"/>
  <c r="L24" i="5"/>
  <c r="L25" i="5"/>
  <c r="L26" i="5"/>
  <c r="L27" i="5"/>
  <c r="L28" i="5"/>
  <c r="L29" i="5"/>
  <c r="L30" i="5"/>
  <c r="L31" i="5"/>
  <c r="L32" i="5"/>
  <c r="L6" i="4"/>
  <c r="L7" i="4"/>
  <c r="L8" i="4"/>
  <c r="L9" i="4"/>
  <c r="L10" i="4"/>
  <c r="L11" i="4"/>
  <c r="L12" i="4"/>
  <c r="L13" i="4"/>
  <c r="L14" i="4"/>
  <c r="L15" i="4"/>
  <c r="L16" i="4"/>
  <c r="L17" i="4"/>
  <c r="L18" i="4"/>
  <c r="L19" i="4"/>
  <c r="L20" i="4"/>
  <c r="L21" i="4"/>
  <c r="L22" i="4"/>
  <c r="L23" i="4"/>
  <c r="L24" i="4"/>
  <c r="L25" i="4"/>
  <c r="L26" i="4"/>
  <c r="L27" i="4"/>
  <c r="L28" i="4"/>
  <c r="K17" i="29" l="1"/>
  <c r="R17" i="29" s="1"/>
  <c r="J17" i="29"/>
  <c r="Q17" i="29" s="1"/>
  <c r="C36" i="19"/>
  <c r="B17" i="29" s="1"/>
  <c r="D36" i="19"/>
  <c r="C17" i="29" s="1"/>
  <c r="E36" i="19"/>
  <c r="D17" i="29" s="1"/>
  <c r="F36" i="19"/>
  <c r="E17" i="29" s="1"/>
  <c r="H36" i="19"/>
  <c r="G17" i="29" s="1"/>
  <c r="G36" i="19"/>
  <c r="F17" i="29" s="1"/>
  <c r="L20" i="19"/>
  <c r="L6" i="19"/>
  <c r="L7" i="19"/>
  <c r="L8" i="19"/>
  <c r="L9" i="19"/>
  <c r="L10" i="19"/>
  <c r="L11" i="19"/>
  <c r="L12" i="19"/>
  <c r="L13" i="19"/>
  <c r="L14" i="19"/>
  <c r="L15" i="19"/>
  <c r="L16" i="19"/>
  <c r="L17" i="19"/>
  <c r="L18" i="19"/>
  <c r="L19" i="19"/>
  <c r="L21" i="19"/>
  <c r="L22" i="19"/>
  <c r="L23" i="19"/>
  <c r="L24" i="19"/>
  <c r="L25" i="19"/>
  <c r="L26" i="19"/>
  <c r="L27" i="19"/>
  <c r="L28" i="19"/>
  <c r="L29" i="19"/>
  <c r="L30" i="19"/>
  <c r="L31" i="19"/>
  <c r="L32" i="19"/>
  <c r="L6" i="14"/>
  <c r="L7" i="14"/>
  <c r="L8" i="14"/>
  <c r="L9" i="14"/>
  <c r="L10" i="14"/>
  <c r="K11" i="14"/>
  <c r="L11" i="14"/>
  <c r="L12" i="14"/>
  <c r="L13" i="14"/>
  <c r="L14" i="14"/>
  <c r="L15" i="14"/>
  <c r="L16" i="14"/>
  <c r="L17" i="14"/>
  <c r="L18" i="14"/>
  <c r="L19" i="14"/>
  <c r="L20" i="14"/>
  <c r="L21" i="14"/>
  <c r="L22" i="14"/>
  <c r="L23" i="14"/>
  <c r="L24" i="14"/>
  <c r="L25" i="14"/>
  <c r="L26" i="14"/>
  <c r="L27" i="14"/>
  <c r="L6" i="23"/>
  <c r="L7" i="23"/>
  <c r="L8" i="23"/>
  <c r="L9" i="23"/>
  <c r="L10" i="23"/>
  <c r="L11" i="23"/>
  <c r="L12" i="23"/>
  <c r="L13" i="23"/>
  <c r="L14" i="23"/>
  <c r="L15" i="23"/>
  <c r="L16" i="23"/>
  <c r="L17" i="23"/>
  <c r="L18" i="23"/>
  <c r="L19" i="23"/>
  <c r="L20" i="23"/>
  <c r="L21" i="23"/>
  <c r="L22" i="23"/>
  <c r="L23" i="23"/>
  <c r="L24" i="23"/>
  <c r="L25" i="23"/>
  <c r="L26" i="23"/>
  <c r="L27" i="23"/>
  <c r="L28" i="23"/>
  <c r="L29" i="23"/>
  <c r="L30" i="23"/>
  <c r="L31" i="23"/>
  <c r="L6" i="22"/>
  <c r="L7" i="22"/>
  <c r="L8" i="22"/>
  <c r="L9" i="22"/>
  <c r="L10" i="22"/>
  <c r="L11" i="22"/>
  <c r="L12" i="22"/>
  <c r="L13" i="22"/>
  <c r="L14" i="22"/>
  <c r="L15" i="22"/>
  <c r="L16" i="22"/>
  <c r="L17" i="22"/>
  <c r="L18" i="22"/>
  <c r="L19" i="22"/>
  <c r="L20" i="22"/>
  <c r="L21" i="22"/>
  <c r="L22" i="22"/>
  <c r="L23" i="22"/>
  <c r="L24" i="22"/>
  <c r="L25" i="22"/>
  <c r="L26" i="22"/>
  <c r="L27" i="22"/>
  <c r="K28" i="22"/>
  <c r="L28" i="22"/>
  <c r="L29" i="22"/>
  <c r="L30" i="22"/>
  <c r="L31" i="22"/>
  <c r="L22" i="13"/>
  <c r="L6" i="16"/>
  <c r="L7" i="16"/>
  <c r="L8" i="16"/>
  <c r="L9" i="16"/>
  <c r="L10" i="16"/>
  <c r="L11" i="16"/>
  <c r="L12" i="16"/>
  <c r="L13" i="16"/>
  <c r="L14" i="16"/>
  <c r="L6" i="12"/>
  <c r="L7" i="12"/>
  <c r="L8" i="12"/>
  <c r="L9" i="12"/>
  <c r="L10" i="12"/>
  <c r="L11" i="12"/>
  <c r="L12" i="12"/>
  <c r="L13" i="12"/>
  <c r="L14" i="12"/>
  <c r="L15" i="12"/>
  <c r="L16" i="12"/>
  <c r="L17" i="12"/>
  <c r="L18" i="12"/>
  <c r="L19" i="12"/>
  <c r="L20" i="12"/>
  <c r="L21" i="12"/>
  <c r="L22" i="12"/>
  <c r="L23" i="12"/>
  <c r="L24" i="12"/>
  <c r="L25" i="12"/>
  <c r="L26" i="12"/>
  <c r="L27" i="12"/>
  <c r="L28" i="12"/>
  <c r="L29" i="12"/>
  <c r="L30" i="12"/>
  <c r="L31" i="12"/>
  <c r="L32" i="12"/>
  <c r="L33" i="12"/>
  <c r="L34" i="12"/>
  <c r="L35" i="12"/>
  <c r="L36" i="12"/>
  <c r="L37" i="12"/>
  <c r="L38" i="12"/>
  <c r="L6" i="7"/>
  <c r="L7" i="7"/>
  <c r="L8" i="7"/>
  <c r="L9" i="7"/>
  <c r="L10" i="7"/>
  <c r="L11" i="7"/>
  <c r="L12" i="7"/>
  <c r="L13" i="7"/>
  <c r="L14" i="7"/>
  <c r="L15" i="7"/>
  <c r="L16" i="7"/>
  <c r="L17" i="7"/>
  <c r="L18" i="7"/>
  <c r="L19" i="7"/>
  <c r="L20" i="7"/>
  <c r="L21" i="7"/>
  <c r="L22" i="7"/>
  <c r="L23" i="7"/>
  <c r="L24" i="7"/>
  <c r="L5" i="12"/>
  <c r="L5" i="16"/>
  <c r="L5" i="22"/>
  <c r="L5" i="23"/>
  <c r="L5" i="14"/>
  <c r="L5" i="19"/>
  <c r="L5" i="4"/>
  <c r="L5" i="5"/>
  <c r="L5" i="20"/>
  <c r="L5" i="6"/>
  <c r="L5" i="25"/>
  <c r="L5" i="26"/>
  <c r="L5" i="7"/>
  <c r="L17" i="10"/>
  <c r="L33" i="9"/>
  <c r="L6" i="9"/>
  <c r="L7" i="9"/>
  <c r="L8" i="9"/>
  <c r="L9" i="9"/>
  <c r="L10" i="9"/>
  <c r="L11" i="9"/>
  <c r="L12" i="9"/>
  <c r="L13" i="9"/>
  <c r="L14" i="9"/>
  <c r="L15" i="9"/>
  <c r="L16" i="9"/>
  <c r="L17" i="9"/>
  <c r="L18" i="9"/>
  <c r="L19" i="9"/>
  <c r="L20" i="9"/>
  <c r="L21" i="9"/>
  <c r="L22" i="9"/>
  <c r="L23" i="9"/>
  <c r="L24" i="9"/>
  <c r="L25" i="9"/>
  <c r="L26" i="9"/>
  <c r="L27" i="9"/>
  <c r="L28" i="9"/>
  <c r="L29" i="9"/>
  <c r="L30" i="9"/>
  <c r="L31" i="9"/>
  <c r="L32" i="9"/>
  <c r="L5" i="9"/>
  <c r="K26" i="9"/>
  <c r="L6" i="2"/>
  <c r="L7" i="2"/>
  <c r="L8" i="2"/>
  <c r="L9" i="2"/>
  <c r="L10" i="2"/>
  <c r="L11" i="2"/>
  <c r="L12" i="2"/>
  <c r="L13" i="2"/>
  <c r="L14" i="2"/>
  <c r="L15" i="2"/>
  <c r="L16" i="2"/>
  <c r="L17" i="2"/>
  <c r="L18" i="2"/>
  <c r="L19" i="2"/>
  <c r="L5" i="2"/>
  <c r="L6" i="8"/>
  <c r="L7" i="8"/>
  <c r="L8" i="8"/>
  <c r="L9" i="8"/>
  <c r="L10" i="8"/>
  <c r="L11" i="8"/>
  <c r="L12" i="8"/>
  <c r="L13" i="8"/>
  <c r="L14" i="8"/>
  <c r="L15" i="8"/>
  <c r="L16" i="8"/>
  <c r="L5" i="8"/>
  <c r="M17" i="29" l="1"/>
  <c r="T17" i="29" s="1"/>
  <c r="L17" i="29"/>
  <c r="S17" i="29" s="1"/>
  <c r="L17" i="8"/>
  <c r="Y4" i="29" s="1"/>
  <c r="N17" i="29"/>
  <c r="U17" i="29" s="1"/>
  <c r="L36" i="19"/>
  <c r="Y17" i="29" s="1"/>
  <c r="L15" i="16"/>
  <c r="Y12" i="29" s="1"/>
  <c r="L20" i="2"/>
  <c r="Y5" i="29" s="1"/>
  <c r="H31" i="26"/>
  <c r="G24" i="29" s="1"/>
  <c r="H28" i="25" l="1"/>
  <c r="G23" i="29" s="1"/>
  <c r="H31" i="20"/>
  <c r="G20" i="29" s="1"/>
  <c r="H33" i="5"/>
  <c r="G19" i="29" s="1"/>
  <c r="H33" i="23"/>
  <c r="G15" i="29" s="1"/>
  <c r="H28" i="14"/>
  <c r="G16" i="29" s="1"/>
  <c r="H15" i="16"/>
  <c r="G12" i="29" s="1"/>
  <c r="G39" i="12" l="1"/>
  <c r="F11" i="29" s="1"/>
  <c r="H39" i="12" l="1"/>
  <c r="G11" i="29" s="1"/>
  <c r="N11" i="29" s="1"/>
  <c r="U11" i="29" s="1"/>
  <c r="H35" i="6" l="1"/>
  <c r="G22" i="29" s="1"/>
  <c r="H33" i="22" l="1"/>
  <c r="G14" i="29" s="1"/>
  <c r="H29" i="4" l="1"/>
  <c r="G18" i="29" s="1"/>
  <c r="H25" i="7" l="1"/>
  <c r="G10" i="29" s="1"/>
  <c r="F20" i="2" l="1"/>
  <c r="E5" i="29" s="1"/>
  <c r="H34" i="9" l="1"/>
  <c r="G6" i="29" s="1"/>
  <c r="H20" i="2"/>
  <c r="G5" i="29" s="1"/>
  <c r="H17" i="8" l="1"/>
  <c r="G4" i="29" s="1"/>
  <c r="G17" i="8" l="1"/>
  <c r="F4" i="29" s="1"/>
  <c r="N4" i="29" l="1"/>
  <c r="U4" i="29" s="1"/>
  <c r="M11" i="14"/>
  <c r="M24" i="5"/>
  <c r="G25" i="7"/>
  <c r="F10" i="29" s="1"/>
  <c r="G34" i="9"/>
  <c r="F6" i="29" s="1"/>
  <c r="M28" i="22"/>
  <c r="G33" i="5"/>
  <c r="F19" i="29" s="1"/>
  <c r="G33" i="22"/>
  <c r="F14" i="29" s="1"/>
  <c r="F33" i="23"/>
  <c r="E15" i="29" s="1"/>
  <c r="G31" i="20"/>
  <c r="F20" i="29" s="1"/>
  <c r="G31" i="26"/>
  <c r="F24" i="29" s="1"/>
  <c r="M26" i="9"/>
  <c r="G35" i="6"/>
  <c r="F22" i="29" s="1"/>
  <c r="G28" i="25"/>
  <c r="F23" i="29" s="1"/>
  <c r="G20" i="2"/>
  <c r="F5" i="29" s="1"/>
  <c r="G25" i="10"/>
  <c r="F7" i="29" s="1"/>
  <c r="G15" i="16"/>
  <c r="F12" i="29" s="1"/>
  <c r="G22" i="3"/>
  <c r="F9" i="29" s="1"/>
  <c r="G29" i="4"/>
  <c r="F18" i="29" s="1"/>
  <c r="G28" i="14"/>
  <c r="F16" i="29" s="1"/>
  <c r="G33" i="23"/>
  <c r="F15" i="29" s="1"/>
  <c r="F33" i="22"/>
  <c r="E14" i="29" s="1"/>
  <c r="F28" i="14"/>
  <c r="E16" i="29" s="1"/>
  <c r="F31" i="26"/>
  <c r="E24" i="29" s="1"/>
  <c r="F34" i="9"/>
  <c r="E6" i="29" s="1"/>
  <c r="F41" i="11"/>
  <c r="E8" i="29" s="1"/>
  <c r="F22" i="3"/>
  <c r="E9" i="29" s="1"/>
  <c r="F29" i="4"/>
  <c r="E18" i="29" s="1"/>
  <c r="F25" i="10"/>
  <c r="E7" i="29" s="1"/>
  <c r="F33" i="5"/>
  <c r="E19" i="29" s="1"/>
  <c r="F39" i="12"/>
  <c r="E11" i="29" s="1"/>
  <c r="F25" i="7"/>
  <c r="E10" i="29" s="1"/>
  <c r="F31" i="20"/>
  <c r="E20" i="29" s="1"/>
  <c r="F35" i="6"/>
  <c r="E22" i="29" s="1"/>
  <c r="F28" i="25"/>
  <c r="E23" i="29" s="1"/>
  <c r="F30" i="13"/>
  <c r="E13" i="29" s="1"/>
  <c r="M24" i="29" l="1"/>
  <c r="T24" i="29" s="1"/>
  <c r="N24" i="29"/>
  <c r="U24" i="29" s="1"/>
  <c r="M23" i="29"/>
  <c r="T23" i="29" s="1"/>
  <c r="N23" i="29"/>
  <c r="U23" i="29" s="1"/>
  <c r="M22" i="29"/>
  <c r="T22" i="29" s="1"/>
  <c r="N22" i="29"/>
  <c r="U22" i="29" s="1"/>
  <c r="M20" i="29"/>
  <c r="T20" i="29" s="1"/>
  <c r="N20" i="29"/>
  <c r="U20" i="29" s="1"/>
  <c r="M19" i="29"/>
  <c r="T19" i="29" s="1"/>
  <c r="N19" i="29"/>
  <c r="U19" i="29" s="1"/>
  <c r="M18" i="29"/>
  <c r="T18" i="29" s="1"/>
  <c r="N18" i="29"/>
  <c r="U18" i="29" s="1"/>
  <c r="M16" i="29"/>
  <c r="T16" i="29" s="1"/>
  <c r="N16" i="29"/>
  <c r="U16" i="29" s="1"/>
  <c r="M15" i="29"/>
  <c r="T15" i="29" s="1"/>
  <c r="N15" i="29"/>
  <c r="U15" i="29" s="1"/>
  <c r="M14" i="29"/>
  <c r="T14" i="29" s="1"/>
  <c r="N14" i="29"/>
  <c r="U14" i="29" s="1"/>
  <c r="N12" i="29"/>
  <c r="U12" i="29" s="1"/>
  <c r="M11" i="29"/>
  <c r="T11" i="29" s="1"/>
  <c r="M10" i="29"/>
  <c r="T10" i="29" s="1"/>
  <c r="N10" i="29"/>
  <c r="U10" i="29" s="1"/>
  <c r="M9" i="29"/>
  <c r="T9" i="29" s="1"/>
  <c r="M6" i="29"/>
  <c r="T6" i="29" s="1"/>
  <c r="N6" i="29"/>
  <c r="U6" i="29" s="1"/>
  <c r="M5" i="29"/>
  <c r="T5" i="29" s="1"/>
  <c r="N5" i="29"/>
  <c r="U5" i="29" s="1"/>
  <c r="M7" i="29"/>
  <c r="T7" i="29" l="1"/>
  <c r="C31" i="26"/>
  <c r="B24" i="29" s="1"/>
  <c r="C28" i="25"/>
  <c r="B23" i="29" s="1"/>
  <c r="C24" i="24"/>
  <c r="B21" i="29" s="1"/>
  <c r="C31" i="20"/>
  <c r="B20" i="29" s="1"/>
  <c r="C33" i="5"/>
  <c r="B19" i="29" s="1"/>
  <c r="C29" i="4"/>
  <c r="B18" i="29" s="1"/>
  <c r="C33" i="23"/>
  <c r="B15" i="29" s="1"/>
  <c r="C30" i="13"/>
  <c r="B13" i="29" s="1"/>
  <c r="C15" i="16"/>
  <c r="B12" i="29" s="1"/>
  <c r="C39" i="12"/>
  <c r="B11" i="29" s="1"/>
  <c r="C25" i="7"/>
  <c r="B10" i="29" s="1"/>
  <c r="C22" i="3"/>
  <c r="B9" i="29" s="1"/>
  <c r="C25" i="10"/>
  <c r="B7" i="29" s="1"/>
  <c r="C41" i="11"/>
  <c r="B8" i="29" s="1"/>
  <c r="C34" i="9"/>
  <c r="B6" i="29" s="1"/>
  <c r="C33" i="22" l="1"/>
  <c r="B14" i="29" s="1"/>
  <c r="C28" i="14"/>
  <c r="B16" i="29" s="1"/>
  <c r="C17" i="8"/>
  <c r="B4" i="29" s="1"/>
  <c r="C35" i="6" l="1"/>
  <c r="B22" i="29" s="1"/>
  <c r="C20" i="2" l="1"/>
  <c r="B5" i="29" s="1"/>
  <c r="B26" i="29" s="1"/>
  <c r="E33" i="23" l="1"/>
  <c r="D15" i="29" s="1"/>
  <c r="D15" i="16"/>
  <c r="C12" i="29" s="1"/>
  <c r="J12" i="29" s="1"/>
  <c r="Q12" i="29" s="1"/>
  <c r="E28" i="14"/>
  <c r="D16" i="29" s="1"/>
  <c r="E24" i="24"/>
  <c r="D21" i="29" s="1"/>
  <c r="F15" i="16"/>
  <c r="E12" i="29" s="1"/>
  <c r="E31" i="26"/>
  <c r="D24" i="29" s="1"/>
  <c r="E15" i="16"/>
  <c r="D12" i="29" s="1"/>
  <c r="K12" i="29" s="1"/>
  <c r="R12" i="29" s="1"/>
  <c r="D28" i="25"/>
  <c r="C23" i="29" s="1"/>
  <c r="J23" i="29" s="1"/>
  <c r="Q23" i="29" s="1"/>
  <c r="D28" i="14"/>
  <c r="C16" i="29" s="1"/>
  <c r="J16" i="29" s="1"/>
  <c r="Q16" i="29" s="1"/>
  <c r="D20" i="2"/>
  <c r="C5" i="29" s="1"/>
  <c r="J5" i="29" s="1"/>
  <c r="Q5" i="29" s="1"/>
  <c r="E33" i="5"/>
  <c r="D19" i="29" s="1"/>
  <c r="E22" i="3"/>
  <c r="D9" i="29" s="1"/>
  <c r="F24" i="24"/>
  <c r="E21" i="29" s="1"/>
  <c r="D33" i="5"/>
  <c r="C19" i="29" s="1"/>
  <c r="J19" i="29" s="1"/>
  <c r="Q19" i="29" s="1"/>
  <c r="D30" i="13"/>
  <c r="C13" i="29" s="1"/>
  <c r="J13" i="29" s="1"/>
  <c r="Q13" i="29" s="1"/>
  <c r="D41" i="11"/>
  <c r="C8" i="29" s="1"/>
  <c r="J8" i="29" s="1"/>
  <c r="Q8" i="29" s="1"/>
  <c r="E30" i="13"/>
  <c r="D13" i="29" s="1"/>
  <c r="D22" i="3"/>
  <c r="C9" i="29" s="1"/>
  <c r="J9" i="29" s="1"/>
  <c r="Q9" i="29" s="1"/>
  <c r="E20" i="2"/>
  <c r="D5" i="29" s="1"/>
  <c r="D33" i="23"/>
  <c r="C15" i="29" s="1"/>
  <c r="J15" i="29" s="1"/>
  <c r="Q15" i="29" s="1"/>
  <c r="D25" i="10"/>
  <c r="C7" i="29" s="1"/>
  <c r="D25" i="7"/>
  <c r="C10" i="29" s="1"/>
  <c r="J10" i="29" s="1"/>
  <c r="Q10" i="29" s="1"/>
  <c r="D39" i="12"/>
  <c r="C11" i="29" s="1"/>
  <c r="J11" i="29" s="1"/>
  <c r="Q11" i="29" s="1"/>
  <c r="D24" i="24"/>
  <c r="C21" i="29" s="1"/>
  <c r="J21" i="29" s="1"/>
  <c r="Q21" i="29" s="1"/>
  <c r="D35" i="6"/>
  <c r="C22" i="29" s="1"/>
  <c r="J22" i="29" s="1"/>
  <c r="Q22" i="29" s="1"/>
  <c r="D31" i="20"/>
  <c r="C20" i="29" s="1"/>
  <c r="J20" i="29" s="1"/>
  <c r="Q20" i="29" s="1"/>
  <c r="L24" i="29" l="1"/>
  <c r="S24" i="29" s="1"/>
  <c r="L21" i="29"/>
  <c r="S21" i="29" s="1"/>
  <c r="K21" i="29"/>
  <c r="R21" i="29" s="1"/>
  <c r="K19" i="29"/>
  <c r="R19" i="29" s="1"/>
  <c r="L19" i="29"/>
  <c r="S19" i="29" s="1"/>
  <c r="K16" i="29"/>
  <c r="R16" i="29" s="1"/>
  <c r="L16" i="29"/>
  <c r="S16" i="29" s="1"/>
  <c r="K15" i="29"/>
  <c r="R15" i="29" s="1"/>
  <c r="L15" i="29"/>
  <c r="S15" i="29" s="1"/>
  <c r="L13" i="29"/>
  <c r="S13" i="29" s="1"/>
  <c r="K13" i="29"/>
  <c r="R13" i="29" s="1"/>
  <c r="L12" i="29"/>
  <c r="S12" i="29" s="1"/>
  <c r="M12" i="29"/>
  <c r="T12" i="29" s="1"/>
  <c r="K9" i="29"/>
  <c r="R9" i="29" s="1"/>
  <c r="L9" i="29"/>
  <c r="S9" i="29" s="1"/>
  <c r="K5" i="29"/>
  <c r="R5" i="29" s="1"/>
  <c r="L5" i="29"/>
  <c r="S5" i="29" s="1"/>
  <c r="J7" i="29"/>
  <c r="E25" i="10"/>
  <c r="D7" i="29" s="1"/>
  <c r="L31" i="20"/>
  <c r="Y20" i="29" s="1"/>
  <c r="L25" i="7"/>
  <c r="Y10" i="29" s="1"/>
  <c r="L28" i="25"/>
  <c r="Y23" i="29" s="1"/>
  <c r="L33" i="23"/>
  <c r="Y15" i="29" s="1"/>
  <c r="L33" i="5"/>
  <c r="Y19" i="29" s="1"/>
  <c r="L28" i="14"/>
  <c r="Y16" i="29" s="1"/>
  <c r="E31" i="20"/>
  <c r="D20" i="29" s="1"/>
  <c r="E25" i="7"/>
  <c r="D10" i="29" s="1"/>
  <c r="E28" i="25"/>
  <c r="D23" i="29" s="1"/>
  <c r="K23" i="29" l="1"/>
  <c r="R23" i="29" s="1"/>
  <c r="L23" i="29"/>
  <c r="S23" i="29" s="1"/>
  <c r="K20" i="29"/>
  <c r="R20" i="29" s="1"/>
  <c r="L20" i="29"/>
  <c r="S20" i="29" s="1"/>
  <c r="K10" i="29"/>
  <c r="R10" i="29" s="1"/>
  <c r="L10" i="29"/>
  <c r="S10" i="29" s="1"/>
  <c r="K7" i="29"/>
  <c r="L7" i="29"/>
  <c r="Q7" i="29"/>
  <c r="E34" i="9"/>
  <c r="D6" i="29" s="1"/>
  <c r="E17" i="8"/>
  <c r="D4" i="29" s="1"/>
  <c r="L6" i="29" l="1"/>
  <c r="S6" i="29" s="1"/>
  <c r="S7" i="29"/>
  <c r="R7" i="29"/>
  <c r="D17" i="8"/>
  <c r="C4" i="29" s="1"/>
  <c r="D29" i="4"/>
  <c r="C18" i="29" s="1"/>
  <c r="J18" i="29" s="1"/>
  <c r="Q18" i="29" s="1"/>
  <c r="J4" i="29" l="1"/>
  <c r="K4" i="29"/>
  <c r="D33" i="22"/>
  <c r="C14" i="29" s="1"/>
  <c r="J14" i="29" s="1"/>
  <c r="Q14" i="29" s="1"/>
  <c r="L34" i="9"/>
  <c r="Y6" i="29" s="1"/>
  <c r="D34" i="9"/>
  <c r="C6" i="29" s="1"/>
  <c r="J6" i="29" l="1"/>
  <c r="Q6" i="29" s="1"/>
  <c r="K6" i="29"/>
  <c r="R6" i="29" s="1"/>
  <c r="R4" i="29"/>
  <c r="Q4" i="29"/>
  <c r="L35" i="6"/>
  <c r="Y22" i="29" s="1"/>
  <c r="E35" i="6"/>
  <c r="D22" i="29" s="1"/>
  <c r="L31" i="26"/>
  <c r="Y24" i="29" s="1"/>
  <c r="D31" i="26"/>
  <c r="C24" i="29" s="1"/>
  <c r="E39" i="12"/>
  <c r="D11" i="29" s="1"/>
  <c r="L39" i="12"/>
  <c r="Y11" i="29" s="1"/>
  <c r="J24" i="29" l="1"/>
  <c r="Q24" i="29" s="1"/>
  <c r="K24" i="29"/>
  <c r="R24" i="29" s="1"/>
  <c r="C26" i="29"/>
  <c r="K22" i="29"/>
  <c r="R22" i="29" s="1"/>
  <c r="L22" i="29"/>
  <c r="S22" i="29" s="1"/>
  <c r="K11" i="29"/>
  <c r="R11" i="29" s="1"/>
  <c r="L11" i="29"/>
  <c r="S11" i="29" s="1"/>
  <c r="J26" i="29"/>
  <c r="Q26" i="29" s="1"/>
  <c r="E41" i="11"/>
  <c r="D8" i="29" s="1"/>
  <c r="E33" i="22"/>
  <c r="D14" i="29" s="1"/>
  <c r="E29" i="4"/>
  <c r="D18" i="29" s="1"/>
  <c r="L29" i="4"/>
  <c r="Y18" i="29" s="1"/>
  <c r="L33" i="22"/>
  <c r="Y14" i="29" s="1"/>
  <c r="K18" i="29" l="1"/>
  <c r="R18" i="29" s="1"/>
  <c r="L18" i="29"/>
  <c r="S18" i="29" s="1"/>
  <c r="K14" i="29"/>
  <c r="R14" i="29" s="1"/>
  <c r="L14" i="29"/>
  <c r="S14" i="29" s="1"/>
  <c r="K8" i="29"/>
  <c r="L8" i="29"/>
  <c r="S8" i="29" s="1"/>
  <c r="D26" i="29"/>
  <c r="F17" i="8"/>
  <c r="E4" i="29" s="1"/>
  <c r="R8" i="29" l="1"/>
  <c r="K26" i="29"/>
  <c r="R26" i="29" s="1"/>
  <c r="L4" i="29"/>
  <c r="M4" i="29"/>
  <c r="E26" i="29"/>
  <c r="K12" i="22"/>
  <c r="M12" i="22" s="1"/>
  <c r="K22" i="13"/>
  <c r="M22" i="13" s="1"/>
  <c r="T4" i="29" l="1"/>
  <c r="S4" i="29"/>
  <c r="L26" i="29"/>
  <c r="S26" i="29" s="1"/>
  <c r="K17" i="10" l="1"/>
  <c r="M17" i="10" s="1"/>
  <c r="K20" i="26" l="1"/>
  <c r="M20" i="26" s="1"/>
  <c r="L16" i="13"/>
  <c r="L19" i="13"/>
  <c r="L14" i="10" l="1"/>
  <c r="K34" i="19" l="1"/>
  <c r="M34" i="19" s="1"/>
  <c r="K35" i="19"/>
  <c r="M35" i="19" s="1"/>
  <c r="K33" i="19"/>
  <c r="M33" i="19" s="1"/>
  <c r="K17" i="12" l="1"/>
  <c r="M17" i="12" s="1"/>
  <c r="L19" i="3"/>
  <c r="K15" i="7"/>
  <c r="M15" i="7" s="1"/>
  <c r="L19" i="24" l="1"/>
  <c r="L12" i="11"/>
  <c r="L17" i="11"/>
  <c r="K6" i="20"/>
  <c r="M6" i="20" s="1"/>
  <c r="K28" i="26"/>
  <c r="M28" i="26" s="1"/>
  <c r="K8" i="12"/>
  <c r="M8" i="12" s="1"/>
  <c r="K13" i="5"/>
  <c r="M13" i="5" s="1"/>
  <c r="K22" i="14"/>
  <c r="M22" i="14" s="1"/>
  <c r="K16" i="23"/>
  <c r="M16" i="23" s="1"/>
  <c r="K19" i="23"/>
  <c r="M19" i="23" s="1"/>
  <c r="K26" i="20"/>
  <c r="M26" i="20" s="1"/>
  <c r="K6" i="19"/>
  <c r="M6" i="19" s="1"/>
  <c r="K25" i="12"/>
  <c r="M25" i="12" s="1"/>
  <c r="K12" i="4"/>
  <c r="M12" i="4" s="1"/>
  <c r="K12" i="25"/>
  <c r="M12" i="25" s="1"/>
  <c r="K11" i="23"/>
  <c r="M11" i="23" s="1"/>
  <c r="K8" i="19"/>
  <c r="M8" i="19" s="1"/>
  <c r="K18" i="14"/>
  <c r="M18" i="14" s="1"/>
  <c r="K16" i="8"/>
  <c r="M16" i="8" s="1"/>
  <c r="K6" i="22"/>
  <c r="M6" i="22" s="1"/>
  <c r="K22" i="5"/>
  <c r="M22" i="5" s="1"/>
  <c r="K20" i="7"/>
  <c r="M20" i="7" s="1"/>
  <c r="K13" i="25"/>
  <c r="M13" i="25" s="1"/>
  <c r="K30" i="23"/>
  <c r="M30" i="23" s="1"/>
  <c r="K15" i="5"/>
  <c r="M15" i="5" s="1"/>
  <c r="K8" i="23"/>
  <c r="M8" i="23" s="1"/>
  <c r="K25" i="23"/>
  <c r="M25" i="23" s="1"/>
  <c r="K9" i="5"/>
  <c r="M9" i="5" s="1"/>
  <c r="K21" i="12"/>
  <c r="M21" i="12" s="1"/>
  <c r="K22" i="12"/>
  <c r="M22" i="12" s="1"/>
  <c r="K15" i="4"/>
  <c r="M15" i="4" s="1"/>
  <c r="K13" i="26"/>
  <c r="M13" i="26" s="1"/>
  <c r="K30" i="5"/>
  <c r="M30" i="5" s="1"/>
  <c r="K13" i="22"/>
  <c r="M13" i="22" s="1"/>
  <c r="K7" i="16"/>
  <c r="M7" i="16" s="1"/>
  <c r="K26" i="26"/>
  <c r="M26" i="26" s="1"/>
  <c r="K21" i="26"/>
  <c r="M21" i="26" s="1"/>
  <c r="K26" i="22"/>
  <c r="M26" i="22" s="1"/>
  <c r="K25" i="14"/>
  <c r="M25" i="14" s="1"/>
  <c r="K31" i="6"/>
  <c r="M31" i="6" s="1"/>
  <c r="K16" i="20"/>
  <c r="M16" i="20" s="1"/>
  <c r="K25" i="22"/>
  <c r="M25" i="22" s="1"/>
  <c r="K8" i="22"/>
  <c r="M8" i="22" s="1"/>
  <c r="K31" i="5"/>
  <c r="M31" i="5" s="1"/>
  <c r="K16" i="12"/>
  <c r="M16" i="12" s="1"/>
  <c r="K23" i="20"/>
  <c r="M23" i="20" s="1"/>
  <c r="K19" i="4"/>
  <c r="M19" i="4" s="1"/>
  <c r="K7" i="4"/>
  <c r="M7" i="4" s="1"/>
  <c r="K20" i="25"/>
  <c r="M20" i="25" s="1"/>
  <c r="K23" i="12"/>
  <c r="M23" i="12" s="1"/>
  <c r="K10" i="6"/>
  <c r="M10" i="6" s="1"/>
  <c r="K15" i="19"/>
  <c r="M15" i="19" s="1"/>
  <c r="K20" i="9"/>
  <c r="M20" i="9" s="1"/>
  <c r="K10" i="25"/>
  <c r="M10" i="25" s="1"/>
  <c r="K14" i="22"/>
  <c r="M14" i="22" s="1"/>
  <c r="K19" i="6"/>
  <c r="M19" i="6" s="1"/>
  <c r="K20" i="6"/>
  <c r="M20" i="6" s="1"/>
  <c r="K18" i="6"/>
  <c r="M18" i="6" s="1"/>
  <c r="K17" i="25"/>
  <c r="M17" i="25" s="1"/>
  <c r="K18" i="23"/>
  <c r="M18" i="23" s="1"/>
  <c r="K12" i="19"/>
  <c r="M12" i="19" s="1"/>
  <c r="K18" i="9"/>
  <c r="M18" i="9" s="1"/>
  <c r="K30" i="12"/>
  <c r="M30" i="12" s="1"/>
  <c r="K21" i="5"/>
  <c r="M21" i="5" s="1"/>
  <c r="K21" i="6"/>
  <c r="M21" i="6" s="1"/>
  <c r="K15" i="25"/>
  <c r="M15" i="25" s="1"/>
  <c r="K17" i="14"/>
  <c r="M17" i="14" s="1"/>
  <c r="K6" i="6"/>
  <c r="M6" i="6" s="1"/>
  <c r="K21" i="14"/>
  <c r="M21" i="14" s="1"/>
  <c r="K29" i="5"/>
  <c r="M29" i="5" s="1"/>
  <c r="K10" i="4"/>
  <c r="M10" i="4" s="1"/>
  <c r="K14" i="10"/>
  <c r="M14" i="10" s="1"/>
  <c r="K13" i="8"/>
  <c r="M13" i="8" s="1"/>
  <c r="K29" i="26"/>
  <c r="M29" i="26" s="1"/>
  <c r="K28" i="20"/>
  <c r="M28" i="20" s="1"/>
  <c r="K10" i="22"/>
  <c r="M10" i="22" s="1"/>
  <c r="K8" i="16"/>
  <c r="M8" i="16" s="1"/>
  <c r="K12" i="6"/>
  <c r="M12" i="6" s="1"/>
  <c r="K31" i="12"/>
  <c r="M31" i="12" s="1"/>
  <c r="K10" i="26"/>
  <c r="M10" i="26" s="1"/>
  <c r="K32" i="19"/>
  <c r="M32" i="19" s="1"/>
  <c r="K33" i="9"/>
  <c r="M33" i="9" s="1"/>
  <c r="K27" i="14"/>
  <c r="M27" i="14" s="1"/>
  <c r="K9" i="9"/>
  <c r="M9" i="9" s="1"/>
  <c r="K29" i="9"/>
  <c r="M29" i="9" s="1"/>
  <c r="K31" i="23"/>
  <c r="M31" i="23" s="1"/>
  <c r="K7" i="5"/>
  <c r="M7" i="5" s="1"/>
  <c r="K9" i="4"/>
  <c r="M9" i="4" s="1"/>
  <c r="K10" i="8"/>
  <c r="M10" i="8" s="1"/>
  <c r="K9" i="19"/>
  <c r="M9" i="19" s="1"/>
  <c r="K7" i="20"/>
  <c r="M7" i="20" s="1"/>
  <c r="K23" i="22"/>
  <c r="M23" i="22" s="1"/>
  <c r="K19" i="13"/>
  <c r="M19" i="13" s="1"/>
  <c r="K28" i="23"/>
  <c r="M28" i="23" s="1"/>
  <c r="K11" i="7"/>
  <c r="M11" i="7" s="1"/>
  <c r="K31" i="19"/>
  <c r="M31" i="19" s="1"/>
  <c r="K28" i="19"/>
  <c r="M28" i="19" s="1"/>
  <c r="K38" i="12"/>
  <c r="M38" i="12" s="1"/>
  <c r="K12" i="8"/>
  <c r="M12" i="8" s="1"/>
  <c r="K27" i="25"/>
  <c r="M27" i="25" s="1"/>
  <c r="K24" i="20"/>
  <c r="M24" i="20" s="1"/>
  <c r="K14" i="23"/>
  <c r="M14" i="23" s="1"/>
  <c r="K13" i="16"/>
  <c r="M13" i="16" s="1"/>
  <c r="K11" i="12"/>
  <c r="M11" i="12" s="1"/>
  <c r="K14" i="2"/>
  <c r="M14" i="2" s="1"/>
  <c r="K22" i="23"/>
  <c r="M22" i="23" s="1"/>
  <c r="K14" i="6"/>
  <c r="M14" i="6" s="1"/>
  <c r="K24" i="9"/>
  <c r="M24" i="9" s="1"/>
  <c r="K23" i="6"/>
  <c r="M23" i="6" s="1"/>
  <c r="K16" i="2"/>
  <c r="M16" i="2" s="1"/>
  <c r="K32" i="6"/>
  <c r="M32" i="6" s="1"/>
  <c r="K18" i="19"/>
  <c r="M18" i="19" s="1"/>
  <c r="K7" i="19"/>
  <c r="M7" i="19" s="1"/>
  <c r="K14" i="19"/>
  <c r="M14" i="19" s="1"/>
  <c r="K24" i="23"/>
  <c r="M24" i="23" s="1"/>
  <c r="K25" i="26"/>
  <c r="M25" i="26" s="1"/>
  <c r="K14" i="26"/>
  <c r="M14" i="26" s="1"/>
  <c r="K7" i="12"/>
  <c r="M7" i="12" s="1"/>
  <c r="K9" i="12"/>
  <c r="M9" i="12" s="1"/>
  <c r="K16" i="4"/>
  <c r="M16" i="4" s="1"/>
  <c r="K13" i="7"/>
  <c r="M13" i="7" s="1"/>
  <c r="K17" i="26"/>
  <c r="M17" i="26" s="1"/>
  <c r="K31" i="22"/>
  <c r="M31" i="22" s="1"/>
  <c r="K22" i="22"/>
  <c r="M22" i="22" s="1"/>
  <c r="K7" i="9"/>
  <c r="M7" i="9" s="1"/>
  <c r="K13" i="6"/>
  <c r="M13" i="6" s="1"/>
  <c r="K17" i="19"/>
  <c r="M17" i="19" s="1"/>
  <c r="K11" i="22"/>
  <c r="M11" i="22" s="1"/>
  <c r="K35" i="12"/>
  <c r="M35" i="12" s="1"/>
  <c r="K24" i="4"/>
  <c r="M24" i="4" s="1"/>
  <c r="K17" i="20"/>
  <c r="M17" i="20" s="1"/>
  <c r="K29" i="23"/>
  <c r="M29" i="23" s="1"/>
  <c r="K28" i="9"/>
  <c r="M28" i="9" s="1"/>
  <c r="K20" i="19"/>
  <c r="M20" i="19" s="1"/>
  <c r="K7" i="2"/>
  <c r="M7" i="2" s="1"/>
  <c r="K12" i="5"/>
  <c r="M12" i="5" s="1"/>
  <c r="K6" i="5"/>
  <c r="M6" i="5" s="1"/>
  <c r="K19" i="25"/>
  <c r="M19" i="25" s="1"/>
  <c r="K28" i="12"/>
  <c r="M28" i="12" s="1"/>
  <c r="K6" i="2"/>
  <c r="M6" i="2" s="1"/>
  <c r="K10" i="12"/>
  <c r="M10" i="12" s="1"/>
  <c r="K11" i="19"/>
  <c r="M11" i="19" s="1"/>
  <c r="K19" i="9"/>
  <c r="M19" i="9" s="1"/>
  <c r="K12" i="14"/>
  <c r="M12" i="14" s="1"/>
  <c r="K9" i="16"/>
  <c r="M9" i="16" s="1"/>
  <c r="K34" i="6"/>
  <c r="M34" i="6" s="1"/>
  <c r="K36" i="12"/>
  <c r="M36" i="12" s="1"/>
  <c r="K10" i="14"/>
  <c r="M10" i="14" s="1"/>
  <c r="K16" i="19"/>
  <c r="M16" i="19" s="1"/>
  <c r="K17" i="7"/>
  <c r="M17" i="7" s="1"/>
  <c r="K11" i="25"/>
  <c r="M11" i="25" s="1"/>
  <c r="K29" i="6"/>
  <c r="M29" i="6" s="1"/>
  <c r="K6" i="26"/>
  <c r="M6" i="26" s="1"/>
  <c r="K29" i="20"/>
  <c r="M29" i="20" s="1"/>
  <c r="K11" i="16"/>
  <c r="M11" i="16" s="1"/>
  <c r="K23" i="25"/>
  <c r="M23" i="25" s="1"/>
  <c r="K14" i="9"/>
  <c r="M14" i="9" s="1"/>
  <c r="K8" i="14"/>
  <c r="M8" i="14" s="1"/>
  <c r="K11" i="8"/>
  <c r="M11" i="8" s="1"/>
  <c r="K19" i="12"/>
  <c r="M19" i="12" s="1"/>
  <c r="K17" i="2"/>
  <c r="M17" i="2" s="1"/>
  <c r="K22" i="19"/>
  <c r="M22" i="19" s="1"/>
  <c r="K12" i="16"/>
  <c r="M12" i="16" s="1"/>
  <c r="K16" i="14"/>
  <c r="M16" i="14" s="1"/>
  <c r="K6" i="7"/>
  <c r="M6" i="7" s="1"/>
  <c r="K21" i="9"/>
  <c r="M21" i="9" s="1"/>
  <c r="K17" i="22"/>
  <c r="M17" i="22" s="1"/>
  <c r="K23" i="23"/>
  <c r="M23" i="23" s="1"/>
  <c r="K13" i="12"/>
  <c r="M13" i="12" s="1"/>
  <c r="K14" i="20"/>
  <c r="M14" i="20" s="1"/>
  <c r="K8" i="4"/>
  <c r="M8" i="4" s="1"/>
  <c r="K14" i="4"/>
  <c r="M14" i="4" s="1"/>
  <c r="K23" i="19"/>
  <c r="M23" i="19" s="1"/>
  <c r="K10" i="2"/>
  <c r="M10" i="2" s="1"/>
  <c r="K17" i="23"/>
  <c r="M17" i="23" s="1"/>
  <c r="K16" i="6"/>
  <c r="M16" i="6" s="1"/>
  <c r="K27" i="23"/>
  <c r="M27" i="23" s="1"/>
  <c r="K32" i="5"/>
  <c r="M32" i="5" s="1"/>
  <c r="K16" i="7"/>
  <c r="M16" i="7" s="1"/>
  <c r="K12" i="20"/>
  <c r="M12" i="20" s="1"/>
  <c r="K12" i="26"/>
  <c r="M12" i="26" s="1"/>
  <c r="K20" i="14"/>
  <c r="M20" i="14" s="1"/>
  <c r="K15" i="14"/>
  <c r="M15" i="14" s="1"/>
  <c r="K6" i="9"/>
  <c r="M6" i="9" s="1"/>
  <c r="K22" i="20"/>
  <c r="M22" i="20" s="1"/>
  <c r="K15" i="20"/>
  <c r="M15" i="20" s="1"/>
  <c r="K6" i="16"/>
  <c r="M6" i="16" s="1"/>
  <c r="K17" i="4"/>
  <c r="M17" i="4" s="1"/>
  <c r="K13" i="19"/>
  <c r="M13" i="19" s="1"/>
  <c r="K25" i="6"/>
  <c r="M25" i="6" s="1"/>
  <c r="K11" i="4"/>
  <c r="M11" i="4" s="1"/>
  <c r="K15" i="12"/>
  <c r="M15" i="12" s="1"/>
  <c r="K9" i="22"/>
  <c r="M9" i="22" s="1"/>
  <c r="K19" i="22"/>
  <c r="M19" i="22" s="1"/>
  <c r="K11" i="20"/>
  <c r="M11" i="20" s="1"/>
  <c r="K33" i="6"/>
  <c r="M33" i="6" s="1"/>
  <c r="K28" i="4"/>
  <c r="M28" i="4" s="1"/>
  <c r="K22" i="9"/>
  <c r="M22" i="9" s="1"/>
  <c r="K7" i="23"/>
  <c r="M7" i="23" s="1"/>
  <c r="K17" i="5"/>
  <c r="M17" i="5" s="1"/>
  <c r="K30" i="9"/>
  <c r="M30" i="9" s="1"/>
  <c r="K22" i="25"/>
  <c r="M22" i="25" s="1"/>
  <c r="K27" i="12"/>
  <c r="M27" i="12" s="1"/>
  <c r="K16" i="26"/>
  <c r="M16" i="26" s="1"/>
  <c r="K12" i="23"/>
  <c r="M12" i="23" s="1"/>
  <c r="K18" i="2"/>
  <c r="M18" i="2" s="1"/>
  <c r="K15" i="9"/>
  <c r="M15" i="9" s="1"/>
  <c r="K21" i="20"/>
  <c r="M21" i="20" s="1"/>
  <c r="K20" i="23"/>
  <c r="M20" i="23" s="1"/>
  <c r="K19" i="5"/>
  <c r="M19" i="5" s="1"/>
  <c r="K10" i="9"/>
  <c r="M10" i="9" s="1"/>
  <c r="K16" i="13"/>
  <c r="M16" i="13" s="1"/>
  <c r="K21" i="22"/>
  <c r="M21" i="22" s="1"/>
  <c r="K29" i="19"/>
  <c r="M29" i="19" s="1"/>
  <c r="K19" i="26"/>
  <c r="M19" i="26" s="1"/>
  <c r="K8" i="20"/>
  <c r="M8" i="20" s="1"/>
  <c r="K20" i="22"/>
  <c r="M20" i="22" s="1"/>
  <c r="K8" i="7"/>
  <c r="M8" i="7" s="1"/>
  <c r="K24" i="26"/>
  <c r="M24" i="26" s="1"/>
  <c r="K25" i="9"/>
  <c r="M25" i="9" s="1"/>
  <c r="K26" i="6"/>
  <c r="M26" i="6" s="1"/>
  <c r="K18" i="12"/>
  <c r="M18" i="12" s="1"/>
  <c r="K17" i="11"/>
  <c r="K7" i="25"/>
  <c r="M7" i="25" s="1"/>
  <c r="K25" i="19"/>
  <c r="M25" i="19" s="1"/>
  <c r="K23" i="4"/>
  <c r="M23" i="4" s="1"/>
  <c r="K7" i="8"/>
  <c r="M7" i="8" s="1"/>
  <c r="K9" i="7"/>
  <c r="M9" i="7" s="1"/>
  <c r="K26" i="4"/>
  <c r="M26" i="4" s="1"/>
  <c r="K19" i="20"/>
  <c r="M19" i="20" s="1"/>
  <c r="K9" i="14"/>
  <c r="M9" i="14" s="1"/>
  <c r="K18" i="20"/>
  <c r="M18" i="20" s="1"/>
  <c r="K6" i="14"/>
  <c r="M6" i="14" s="1"/>
  <c r="K27" i="20"/>
  <c r="M27" i="20" s="1"/>
  <c r="K27" i="4"/>
  <c r="M27" i="4" s="1"/>
  <c r="K6" i="12"/>
  <c r="M6" i="12" s="1"/>
  <c r="K26" i="23"/>
  <c r="M26" i="23" s="1"/>
  <c r="K8" i="6"/>
  <c r="M8" i="6" s="1"/>
  <c r="K11" i="2"/>
  <c r="M11" i="2" s="1"/>
  <c r="K25" i="5"/>
  <c r="M25" i="5" s="1"/>
  <c r="K23" i="5"/>
  <c r="M23" i="5" s="1"/>
  <c r="K13" i="2"/>
  <c r="M13" i="2" s="1"/>
  <c r="K32" i="9"/>
  <c r="M32" i="9" s="1"/>
  <c r="K9" i="25"/>
  <c r="M9" i="25" s="1"/>
  <c r="K15" i="2"/>
  <c r="M15" i="2" s="1"/>
  <c r="K9" i="20"/>
  <c r="M9" i="20" s="1"/>
  <c r="K27" i="26"/>
  <c r="M27" i="26" s="1"/>
  <c r="K15" i="26"/>
  <c r="M15" i="26" s="1"/>
  <c r="K7" i="6"/>
  <c r="M7" i="6" s="1"/>
  <c r="K15" i="23"/>
  <c r="M15" i="23" s="1"/>
  <c r="K16" i="22"/>
  <c r="M16" i="22" s="1"/>
  <c r="K13" i="23"/>
  <c r="M13" i="23" s="1"/>
  <c r="K6" i="25"/>
  <c r="M6" i="25" s="1"/>
  <c r="K37" i="12"/>
  <c r="M37" i="12" s="1"/>
  <c r="K30" i="20"/>
  <c r="M30" i="20" s="1"/>
  <c r="K13" i="20"/>
  <c r="M13" i="20" s="1"/>
  <c r="K26" i="5"/>
  <c r="M26" i="5" s="1"/>
  <c r="K23" i="9"/>
  <c r="M23" i="9" s="1"/>
  <c r="K14" i="16"/>
  <c r="M14" i="16" s="1"/>
  <c r="K18" i="22"/>
  <c r="M18" i="22" s="1"/>
  <c r="K15" i="22"/>
  <c r="M15" i="22" s="1"/>
  <c r="K20" i="20"/>
  <c r="M20" i="20" s="1"/>
  <c r="K12" i="9"/>
  <c r="M12" i="9" s="1"/>
  <c r="K11" i="6"/>
  <c r="M11" i="6" s="1"/>
  <c r="K7" i="14"/>
  <c r="M7" i="14" s="1"/>
  <c r="K23" i="26"/>
  <c r="M23" i="26" s="1"/>
  <c r="K7" i="26"/>
  <c r="M7" i="26" s="1"/>
  <c r="K26" i="25"/>
  <c r="M26" i="25" s="1"/>
  <c r="K10" i="16"/>
  <c r="M10" i="16" s="1"/>
  <c r="K20" i="5"/>
  <c r="M20" i="5" s="1"/>
  <c r="K22" i="6"/>
  <c r="M22" i="6" s="1"/>
  <c r="K8" i="25"/>
  <c r="M8" i="25" s="1"/>
  <c r="K8" i="2"/>
  <c r="M8" i="2" s="1"/>
  <c r="K9" i="26"/>
  <c r="M9" i="26" s="1"/>
  <c r="K12" i="7"/>
  <c r="M12" i="7" s="1"/>
  <c r="K30" i="19"/>
  <c r="M30" i="19" s="1"/>
  <c r="K13" i="9"/>
  <c r="M13" i="9" s="1"/>
  <c r="K12" i="12"/>
  <c r="M12" i="12" s="1"/>
  <c r="K19" i="7"/>
  <c r="M19" i="7" s="1"/>
  <c r="K24" i="19"/>
  <c r="M24" i="19" s="1"/>
  <c r="K16" i="25"/>
  <c r="M16" i="25" s="1"/>
  <c r="K17" i="6"/>
  <c r="M17" i="6" s="1"/>
  <c r="K14" i="7"/>
  <c r="M14" i="7" s="1"/>
  <c r="K6" i="8"/>
  <c r="M6" i="8" s="1"/>
  <c r="K6" i="4"/>
  <c r="M6" i="4" s="1"/>
  <c r="K16" i="9"/>
  <c r="M16" i="9" s="1"/>
  <c r="K16" i="5"/>
  <c r="M16" i="5" s="1"/>
  <c r="K30" i="22"/>
  <c r="M30" i="22" s="1"/>
  <c r="K10" i="7"/>
  <c r="M10" i="7" s="1"/>
  <c r="K9" i="23"/>
  <c r="M9" i="23" s="1"/>
  <c r="K25" i="25"/>
  <c r="M25" i="25" s="1"/>
  <c r="K32" i="12"/>
  <c r="M32" i="12" s="1"/>
  <c r="K12" i="11"/>
  <c r="M12" i="11" s="1"/>
  <c r="K30" i="6"/>
  <c r="M30" i="6" s="1"/>
  <c r="K27" i="22"/>
  <c r="M27" i="22" s="1"/>
  <c r="K15" i="8"/>
  <c r="M15" i="8" s="1"/>
  <c r="K26" i="12"/>
  <c r="M26" i="12" s="1"/>
  <c r="K21" i="25"/>
  <c r="M21" i="25" s="1"/>
  <c r="K11" i="26"/>
  <c r="M11" i="26" s="1"/>
  <c r="K18" i="5"/>
  <c r="M18" i="5" s="1"/>
  <c r="K12" i="2"/>
  <c r="M12" i="2" s="1"/>
  <c r="K24" i="6"/>
  <c r="M24" i="6" s="1"/>
  <c r="K21" i="23"/>
  <c r="M21" i="23" s="1"/>
  <c r="K24" i="7"/>
  <c r="M24" i="7" s="1"/>
  <c r="K7" i="7"/>
  <c r="M7" i="7" s="1"/>
  <c r="K29" i="22"/>
  <c r="M29" i="22" s="1"/>
  <c r="K22" i="7"/>
  <c r="M22" i="7" s="1"/>
  <c r="K14" i="8"/>
  <c r="M14" i="8" s="1"/>
  <c r="K9" i="8"/>
  <c r="M9" i="8" s="1"/>
  <c r="K14" i="25"/>
  <c r="M14" i="25" s="1"/>
  <c r="K14" i="5"/>
  <c r="M14" i="5" s="1"/>
  <c r="K22" i="26"/>
  <c r="M22" i="26" s="1"/>
  <c r="K8" i="9"/>
  <c r="M8" i="9" s="1"/>
  <c r="K20" i="12"/>
  <c r="M20" i="12" s="1"/>
  <c r="K24" i="14"/>
  <c r="M24" i="14" s="1"/>
  <c r="K15" i="6"/>
  <c r="M15" i="6" s="1"/>
  <c r="K23" i="14"/>
  <c r="M23" i="14" s="1"/>
  <c r="K10" i="5"/>
  <c r="M10" i="5" s="1"/>
  <c r="K25" i="4"/>
  <c r="M25" i="4" s="1"/>
  <c r="K8" i="5"/>
  <c r="M8" i="5" s="1"/>
  <c r="K19" i="24"/>
  <c r="M19" i="24" s="1"/>
  <c r="K27" i="6"/>
  <c r="M27" i="6" s="1"/>
  <c r="K11" i="9"/>
  <c r="M11" i="9" s="1"/>
  <c r="K31" i="9"/>
  <c r="M31" i="9" s="1"/>
  <c r="K26" i="14"/>
  <c r="M26" i="14" s="1"/>
  <c r="K21" i="4"/>
  <c r="M21" i="4" s="1"/>
  <c r="K14" i="14"/>
  <c r="M14" i="14" s="1"/>
  <c r="K24" i="25"/>
  <c r="M24" i="25" s="1"/>
  <c r="K23" i="7"/>
  <c r="M23" i="7" s="1"/>
  <c r="K13" i="14"/>
  <c r="M13" i="14" s="1"/>
  <c r="K18" i="7"/>
  <c r="M18" i="7" s="1"/>
  <c r="K10" i="23"/>
  <c r="M10" i="23" s="1"/>
  <c r="K25" i="20"/>
  <c r="M25" i="20" s="1"/>
  <c r="K30" i="26"/>
  <c r="M30" i="26" s="1"/>
  <c r="K27" i="19"/>
  <c r="M27" i="19" s="1"/>
  <c r="K27" i="9"/>
  <c r="M27" i="9" s="1"/>
  <c r="K11" i="5"/>
  <c r="M11" i="5" s="1"/>
  <c r="K26" i="19"/>
  <c r="M26" i="19" s="1"/>
  <c r="K20" i="4"/>
  <c r="M20" i="4" s="1"/>
  <c r="K13" i="4"/>
  <c r="M13" i="4" s="1"/>
  <c r="K33" i="12"/>
  <c r="M33" i="12" s="1"/>
  <c r="K14" i="12"/>
  <c r="M14" i="12" s="1"/>
  <c r="K10" i="19"/>
  <c r="M10" i="19" s="1"/>
  <c r="K10" i="20"/>
  <c r="M10" i="20" s="1"/>
  <c r="K6" i="23"/>
  <c r="M6" i="23" s="1"/>
  <c r="K9" i="2"/>
  <c r="M9" i="2" s="1"/>
  <c r="K9" i="6"/>
  <c r="M9" i="6" s="1"/>
  <c r="K27" i="5"/>
  <c r="M27" i="5" s="1"/>
  <c r="K22" i="4"/>
  <c r="M22" i="4" s="1"/>
  <c r="K8" i="8"/>
  <c r="M8" i="8" s="1"/>
  <c r="K29" i="12"/>
  <c r="M29" i="12" s="1"/>
  <c r="K24" i="12"/>
  <c r="M24" i="12" s="1"/>
  <c r="K18" i="4"/>
  <c r="M18" i="4" s="1"/>
  <c r="K21" i="19"/>
  <c r="M21" i="19" s="1"/>
  <c r="K19" i="2"/>
  <c r="M19" i="2" s="1"/>
  <c r="K34" i="12"/>
  <c r="M34" i="12" s="1"/>
  <c r="K28" i="6"/>
  <c r="M28" i="6" s="1"/>
  <c r="K19" i="3"/>
  <c r="M19" i="3" s="1"/>
  <c r="K7" i="22"/>
  <c r="M7" i="22" s="1"/>
  <c r="K18" i="25"/>
  <c r="M18" i="25" s="1"/>
  <c r="K24" i="22"/>
  <c r="M24" i="22" s="1"/>
  <c r="K17" i="9"/>
  <c r="M17" i="9" s="1"/>
  <c r="K19" i="14"/>
  <c r="M19" i="14" s="1"/>
  <c r="L11" i="13"/>
  <c r="L14" i="24"/>
  <c r="L8" i="10"/>
  <c r="L21" i="3"/>
  <c r="L7" i="13"/>
  <c r="L19" i="10" l="1"/>
  <c r="L12" i="10"/>
  <c r="L16" i="10"/>
  <c r="K12" i="10"/>
  <c r="M12" i="10" s="1"/>
  <c r="L23" i="10"/>
  <c r="L22" i="10"/>
  <c r="L24" i="10"/>
  <c r="L13" i="10"/>
  <c r="K8" i="10"/>
  <c r="M8" i="10" s="1"/>
  <c r="L20" i="10"/>
  <c r="L6" i="10"/>
  <c r="L21" i="10"/>
  <c r="L11" i="10"/>
  <c r="L9" i="10"/>
  <c r="L18" i="10"/>
  <c r="L15" i="10"/>
  <c r="L10" i="10"/>
  <c r="L20" i="11"/>
  <c r="L26" i="11"/>
  <c r="L13" i="11"/>
  <c r="L12" i="24"/>
  <c r="L7" i="24"/>
  <c r="L21" i="24"/>
  <c r="L8" i="24"/>
  <c r="L23" i="24"/>
  <c r="G24" i="24"/>
  <c r="F21" i="29" s="1"/>
  <c r="M21" i="29" s="1"/>
  <c r="T21" i="29" s="1"/>
  <c r="L22" i="24"/>
  <c r="L9" i="24"/>
  <c r="L6" i="24"/>
  <c r="L15" i="24"/>
  <c r="L20" i="24"/>
  <c r="L10" i="24"/>
  <c r="L13" i="24"/>
  <c r="L17" i="24"/>
  <c r="L16" i="24"/>
  <c r="L11" i="24"/>
  <c r="L18" i="24"/>
  <c r="K14" i="24"/>
  <c r="M14" i="24" s="1"/>
  <c r="K8" i="24"/>
  <c r="K11" i="13"/>
  <c r="M11" i="13" s="1"/>
  <c r="K7" i="13"/>
  <c r="M7" i="13" s="1"/>
  <c r="L18" i="13"/>
  <c r="L9" i="13"/>
  <c r="L20" i="13"/>
  <c r="L15" i="13"/>
  <c r="L13" i="13"/>
  <c r="L29" i="13"/>
  <c r="L6" i="13"/>
  <c r="K28" i="13"/>
  <c r="L27" i="13"/>
  <c r="L24" i="13"/>
  <c r="L8" i="13"/>
  <c r="K5" i="13"/>
  <c r="L12" i="13"/>
  <c r="K20" i="13"/>
  <c r="L10" i="13"/>
  <c r="L17" i="13"/>
  <c r="G30" i="13"/>
  <c r="F13" i="29" s="1"/>
  <c r="M13" i="29" s="1"/>
  <c r="T13" i="29" s="1"/>
  <c r="L23" i="13"/>
  <c r="L14" i="13"/>
  <c r="L21" i="13"/>
  <c r="L14" i="11"/>
  <c r="L26" i="13"/>
  <c r="L25" i="13"/>
  <c r="L28" i="13"/>
  <c r="K21" i="3"/>
  <c r="M21" i="3" s="1"/>
  <c r="L12" i="3"/>
  <c r="K5" i="3"/>
  <c r="L11" i="3"/>
  <c r="L18" i="3"/>
  <c r="L18" i="11"/>
  <c r="L13" i="3"/>
  <c r="L17" i="3"/>
  <c r="L10" i="3"/>
  <c r="L14" i="3"/>
  <c r="L6" i="3"/>
  <c r="L15" i="3"/>
  <c r="L9" i="3"/>
  <c r="L8" i="3"/>
  <c r="L16" i="3"/>
  <c r="L20" i="3"/>
  <c r="L7" i="3"/>
  <c r="L38" i="11"/>
  <c r="L10" i="11"/>
  <c r="G41" i="11"/>
  <c r="F8" i="29" s="1"/>
  <c r="L6" i="11"/>
  <c r="L29" i="11"/>
  <c r="K5" i="11"/>
  <c r="L21" i="11"/>
  <c r="L28" i="11"/>
  <c r="M17" i="11"/>
  <c r="K24" i="11"/>
  <c r="L37" i="11"/>
  <c r="L25" i="11"/>
  <c r="L15" i="11"/>
  <c r="L22" i="11"/>
  <c r="K14" i="11"/>
  <c r="L9" i="11"/>
  <c r="L23" i="11"/>
  <c r="K18" i="11"/>
  <c r="K15" i="11"/>
  <c r="K33" i="11"/>
  <c r="L8" i="11"/>
  <c r="L32" i="11"/>
  <c r="L27" i="11"/>
  <c r="L39" i="11"/>
  <c r="L40" i="11"/>
  <c r="L30" i="11"/>
  <c r="L7" i="11"/>
  <c r="L16" i="11"/>
  <c r="L34" i="11"/>
  <c r="L31" i="11"/>
  <c r="L19" i="11"/>
  <c r="L35" i="11"/>
  <c r="L36" i="11"/>
  <c r="L11" i="11"/>
  <c r="L24" i="11"/>
  <c r="I30" i="13"/>
  <c r="H13" i="29" s="1"/>
  <c r="K5" i="2"/>
  <c r="I20" i="2"/>
  <c r="H5" i="29" s="1"/>
  <c r="O5" i="29" s="1"/>
  <c r="V5" i="29" s="1"/>
  <c r="K5" i="10"/>
  <c r="I22" i="3"/>
  <c r="H9" i="29" s="1"/>
  <c r="K5" i="16"/>
  <c r="I15" i="16"/>
  <c r="H12" i="29" s="1"/>
  <c r="O12" i="29" s="1"/>
  <c r="V12" i="29" s="1"/>
  <c r="K5" i="9"/>
  <c r="I34" i="9"/>
  <c r="H6" i="29" s="1"/>
  <c r="O6" i="29" s="1"/>
  <c r="V6" i="29" s="1"/>
  <c r="K5" i="12"/>
  <c r="I39" i="12"/>
  <c r="H11" i="29" s="1"/>
  <c r="O11" i="29" s="1"/>
  <c r="V11" i="29" s="1"/>
  <c r="I24" i="24"/>
  <c r="H21" i="29" s="1"/>
  <c r="K5" i="23"/>
  <c r="I33" i="23"/>
  <c r="H15" i="29" s="1"/>
  <c r="O15" i="29" s="1"/>
  <c r="V15" i="29" s="1"/>
  <c r="K5" i="4"/>
  <c r="I29" i="4"/>
  <c r="H18" i="29" s="1"/>
  <c r="O18" i="29" s="1"/>
  <c r="V18" i="29" s="1"/>
  <c r="K5" i="5"/>
  <c r="K21" i="7"/>
  <c r="M21" i="7" s="1"/>
  <c r="I35" i="6"/>
  <c r="H22" i="29" s="1"/>
  <c r="O22" i="29" s="1"/>
  <c r="V22" i="29" s="1"/>
  <c r="K5" i="6"/>
  <c r="I31" i="20"/>
  <c r="H20" i="29" s="1"/>
  <c r="O20" i="29" s="1"/>
  <c r="V20" i="29" s="1"/>
  <c r="K5" i="20"/>
  <c r="K5" i="22"/>
  <c r="I33" i="22"/>
  <c r="H14" i="29" s="1"/>
  <c r="O14" i="29" s="1"/>
  <c r="V14" i="29" s="1"/>
  <c r="K5" i="14"/>
  <c r="I28" i="14"/>
  <c r="H16" i="29" s="1"/>
  <c r="O16" i="29" s="1"/>
  <c r="V16" i="29" s="1"/>
  <c r="K5" i="7"/>
  <c r="K5" i="26"/>
  <c r="K5" i="25"/>
  <c r="I28" i="25"/>
  <c r="H23" i="29" s="1"/>
  <c r="O23" i="29" s="1"/>
  <c r="V23" i="29" s="1"/>
  <c r="K5" i="19"/>
  <c r="L7" i="10"/>
  <c r="K18" i="10" l="1"/>
  <c r="M18" i="10" s="1"/>
  <c r="K16" i="10"/>
  <c r="M16" i="10" s="1"/>
  <c r="K23" i="10"/>
  <c r="M23" i="10" s="1"/>
  <c r="K22" i="10"/>
  <c r="M22" i="10" s="1"/>
  <c r="K20" i="10"/>
  <c r="M20" i="10" s="1"/>
  <c r="K15" i="10"/>
  <c r="M15" i="10" s="1"/>
  <c r="K13" i="10"/>
  <c r="M13" i="10" s="1"/>
  <c r="K13" i="11"/>
  <c r="K9" i="10"/>
  <c r="M9" i="10" s="1"/>
  <c r="K21" i="10"/>
  <c r="M21" i="10" s="1"/>
  <c r="K19" i="10"/>
  <c r="M19" i="10" s="1"/>
  <c r="K10" i="10"/>
  <c r="M10" i="10" s="1"/>
  <c r="K11" i="10"/>
  <c r="M11" i="10" s="1"/>
  <c r="K24" i="10"/>
  <c r="M24" i="10" s="1"/>
  <c r="L5" i="10"/>
  <c r="L25" i="10" s="1"/>
  <c r="Y7" i="29" s="1"/>
  <c r="H25" i="10"/>
  <c r="G7" i="29" s="1"/>
  <c r="N7" i="29" s="1"/>
  <c r="U7" i="29" s="1"/>
  <c r="K6" i="10"/>
  <c r="M6" i="10" s="1"/>
  <c r="K20" i="11"/>
  <c r="M20" i="11" s="1"/>
  <c r="K26" i="11"/>
  <c r="M26" i="11" s="1"/>
  <c r="M13" i="11"/>
  <c r="K10" i="24"/>
  <c r="M10" i="24" s="1"/>
  <c r="K17" i="24"/>
  <c r="M17" i="24" s="1"/>
  <c r="K12" i="24"/>
  <c r="M12" i="24" s="1"/>
  <c r="K7" i="24"/>
  <c r="M7" i="24" s="1"/>
  <c r="K27" i="13"/>
  <c r="M27" i="13" s="1"/>
  <c r="K15" i="24"/>
  <c r="M15" i="24" s="1"/>
  <c r="K22" i="24"/>
  <c r="M22" i="24" s="1"/>
  <c r="K29" i="13"/>
  <c r="M29" i="13" s="1"/>
  <c r="K13" i="13"/>
  <c r="M13" i="13" s="1"/>
  <c r="K25" i="13"/>
  <c r="M25" i="13" s="1"/>
  <c r="K18" i="13"/>
  <c r="M18" i="13" s="1"/>
  <c r="K23" i="24"/>
  <c r="M23" i="24" s="1"/>
  <c r="H24" i="24"/>
  <c r="G21" i="29" s="1"/>
  <c r="N21" i="29" s="1"/>
  <c r="U21" i="29" s="1"/>
  <c r="L5" i="24"/>
  <c r="L24" i="24" s="1"/>
  <c r="Y21" i="29" s="1"/>
  <c r="K9" i="24"/>
  <c r="M9" i="24" s="1"/>
  <c r="K18" i="24"/>
  <c r="M18" i="24" s="1"/>
  <c r="K16" i="24"/>
  <c r="M16" i="24" s="1"/>
  <c r="M8" i="24"/>
  <c r="K6" i="24"/>
  <c r="M6" i="24" s="1"/>
  <c r="K11" i="24"/>
  <c r="M11" i="24" s="1"/>
  <c r="K5" i="24"/>
  <c r="K8" i="13"/>
  <c r="M8" i="13" s="1"/>
  <c r="K21" i="24"/>
  <c r="M21" i="24" s="1"/>
  <c r="K20" i="24"/>
  <c r="M20" i="24" s="1"/>
  <c r="K13" i="24"/>
  <c r="M13" i="24" s="1"/>
  <c r="K10" i="13"/>
  <c r="M10" i="13" s="1"/>
  <c r="K9" i="13"/>
  <c r="M9" i="13" s="1"/>
  <c r="K6" i="13"/>
  <c r="M6" i="13" s="1"/>
  <c r="K23" i="13"/>
  <c r="M23" i="13" s="1"/>
  <c r="M28" i="13"/>
  <c r="K28" i="11"/>
  <c r="M28" i="11" s="1"/>
  <c r="K10" i="11"/>
  <c r="M10" i="11" s="1"/>
  <c r="K14" i="13"/>
  <c r="M14" i="13" s="1"/>
  <c r="K16" i="11"/>
  <c r="M16" i="11" s="1"/>
  <c r="K21" i="13"/>
  <c r="M21" i="13" s="1"/>
  <c r="H30" i="13"/>
  <c r="G13" i="29" s="1"/>
  <c r="N13" i="29" s="1"/>
  <c r="U13" i="29" s="1"/>
  <c r="L5" i="13"/>
  <c r="L30" i="13" s="1"/>
  <c r="Y13" i="29" s="1"/>
  <c r="K24" i="13"/>
  <c r="M20" i="13"/>
  <c r="K17" i="13"/>
  <c r="M17" i="13" s="1"/>
  <c r="K15" i="13"/>
  <c r="M15" i="13" s="1"/>
  <c r="K12" i="13"/>
  <c r="M12" i="13" s="1"/>
  <c r="K26" i="13"/>
  <c r="M26" i="13" s="1"/>
  <c r="M14" i="11"/>
  <c r="K37" i="11"/>
  <c r="M37" i="11" s="1"/>
  <c r="K36" i="11"/>
  <c r="M36" i="11" s="1"/>
  <c r="K34" i="11"/>
  <c r="M34" i="11" s="1"/>
  <c r="K30" i="11"/>
  <c r="M30" i="11" s="1"/>
  <c r="K13" i="3"/>
  <c r="M13" i="3" s="1"/>
  <c r="K16" i="3"/>
  <c r="M16" i="3" s="1"/>
  <c r="K19" i="11"/>
  <c r="M19" i="11" s="1"/>
  <c r="K14" i="3"/>
  <c r="M14" i="3" s="1"/>
  <c r="K15" i="3"/>
  <c r="M15" i="3" s="1"/>
  <c r="K29" i="11"/>
  <c r="M29" i="11" s="1"/>
  <c r="K17" i="3"/>
  <c r="M17" i="3" s="1"/>
  <c r="K20" i="3"/>
  <c r="M20" i="3" s="1"/>
  <c r="K10" i="3"/>
  <c r="M10" i="3" s="1"/>
  <c r="K6" i="3"/>
  <c r="M6" i="3" s="1"/>
  <c r="L5" i="3"/>
  <c r="L22" i="3" s="1"/>
  <c r="Y9" i="29" s="1"/>
  <c r="H22" i="3"/>
  <c r="G9" i="29" s="1"/>
  <c r="N9" i="29" s="1"/>
  <c r="U9" i="29" s="1"/>
  <c r="M24" i="11"/>
  <c r="K8" i="3"/>
  <c r="M8" i="3" s="1"/>
  <c r="K11" i="3"/>
  <c r="M11" i="3" s="1"/>
  <c r="M15" i="11"/>
  <c r="M18" i="11"/>
  <c r="K9" i="11"/>
  <c r="M9" i="11" s="1"/>
  <c r="K39" i="11"/>
  <c r="M39" i="11" s="1"/>
  <c r="K9" i="3"/>
  <c r="M9" i="3" s="1"/>
  <c r="K18" i="3"/>
  <c r="M18" i="3" s="1"/>
  <c r="K7" i="3"/>
  <c r="M7" i="3" s="1"/>
  <c r="K12" i="3"/>
  <c r="M12" i="3" s="1"/>
  <c r="M8" i="29"/>
  <c r="F26" i="29"/>
  <c r="K6" i="11"/>
  <c r="M6" i="11" s="1"/>
  <c r="K32" i="11"/>
  <c r="M32" i="11" s="1"/>
  <c r="K40" i="11"/>
  <c r="M40" i="11" s="1"/>
  <c r="L33" i="11"/>
  <c r="M33" i="11" s="1"/>
  <c r="K11" i="11"/>
  <c r="M11" i="11" s="1"/>
  <c r="K7" i="11"/>
  <c r="M7" i="11" s="1"/>
  <c r="K21" i="11"/>
  <c r="M21" i="11" s="1"/>
  <c r="K25" i="11"/>
  <c r="M25" i="11" s="1"/>
  <c r="K35" i="11"/>
  <c r="M35" i="11" s="1"/>
  <c r="K27" i="11"/>
  <c r="M27" i="11" s="1"/>
  <c r="K8" i="11"/>
  <c r="M8" i="11" s="1"/>
  <c r="H41" i="11"/>
  <c r="L5" i="11"/>
  <c r="M5" i="11" s="1"/>
  <c r="K22" i="11"/>
  <c r="M22" i="11" s="1"/>
  <c r="K23" i="11"/>
  <c r="M23" i="11" s="1"/>
  <c r="K38" i="11"/>
  <c r="M38" i="11" s="1"/>
  <c r="K31" i="11"/>
  <c r="M31" i="11" s="1"/>
  <c r="I25" i="7"/>
  <c r="H10" i="29" s="1"/>
  <c r="O10" i="29" s="1"/>
  <c r="V10" i="29" s="1"/>
  <c r="M5" i="5"/>
  <c r="M5" i="16"/>
  <c r="K15" i="16"/>
  <c r="M5" i="14"/>
  <c r="K28" i="14"/>
  <c r="M5" i="4"/>
  <c r="K29" i="4"/>
  <c r="M5" i="19"/>
  <c r="M5" i="22"/>
  <c r="K33" i="22"/>
  <c r="M5" i="23"/>
  <c r="K33" i="23"/>
  <c r="K31" i="20"/>
  <c r="M5" i="20"/>
  <c r="K28" i="25"/>
  <c r="M5" i="25"/>
  <c r="K20" i="2"/>
  <c r="M5" i="2"/>
  <c r="K35" i="6"/>
  <c r="M5" i="6"/>
  <c r="M5" i="26"/>
  <c r="K39" i="12"/>
  <c r="M5" i="12"/>
  <c r="I41" i="11"/>
  <c r="H8" i="29" s="1"/>
  <c r="M5" i="7"/>
  <c r="K25" i="7"/>
  <c r="M5" i="9"/>
  <c r="K34" i="9"/>
  <c r="M5" i="10" l="1"/>
  <c r="G8" i="29"/>
  <c r="G26" i="29" s="1"/>
  <c r="M5" i="24"/>
  <c r="O21" i="29"/>
  <c r="V21" i="29" s="1"/>
  <c r="K24" i="24"/>
  <c r="X21" i="29" s="1"/>
  <c r="Z21" i="29" s="1"/>
  <c r="M5" i="13"/>
  <c r="O13" i="29"/>
  <c r="V13" i="29" s="1"/>
  <c r="K30" i="13"/>
  <c r="M30" i="13" s="1"/>
  <c r="M5" i="3"/>
  <c r="K22" i="3"/>
  <c r="M22" i="3" s="1"/>
  <c r="O9" i="29"/>
  <c r="V9" i="29" s="1"/>
  <c r="K41" i="11"/>
  <c r="L41" i="11"/>
  <c r="Y8" i="29" s="1"/>
  <c r="Y26" i="29" s="1"/>
  <c r="T8" i="29"/>
  <c r="M26" i="29"/>
  <c r="T26" i="29" s="1"/>
  <c r="O8" i="29"/>
  <c r="V8" i="29" s="1"/>
  <c r="X23" i="29"/>
  <c r="Z23" i="29" s="1"/>
  <c r="M28" i="25"/>
  <c r="X18" i="29"/>
  <c r="Z18" i="29" s="1"/>
  <c r="M29" i="4"/>
  <c r="M39" i="12"/>
  <c r="X11" i="29"/>
  <c r="Z11" i="29" s="1"/>
  <c r="M31" i="20"/>
  <c r="X20" i="29"/>
  <c r="Z20" i="29" s="1"/>
  <c r="X16" i="29"/>
  <c r="Z16" i="29" s="1"/>
  <c r="M28" i="14"/>
  <c r="M34" i="9"/>
  <c r="X6" i="29"/>
  <c r="Z6" i="29" s="1"/>
  <c r="M33" i="23"/>
  <c r="X15" i="29"/>
  <c r="Z15" i="29" s="1"/>
  <c r="M15" i="16"/>
  <c r="X12" i="29"/>
  <c r="Z12" i="29" s="1"/>
  <c r="X10" i="29"/>
  <c r="Z10" i="29" s="1"/>
  <c r="M25" i="7"/>
  <c r="M35" i="6"/>
  <c r="X22" i="29"/>
  <c r="Z22" i="29" s="1"/>
  <c r="X14" i="29"/>
  <c r="Z14" i="29" s="1"/>
  <c r="M33" i="22"/>
  <c r="K19" i="19"/>
  <c r="I36" i="19"/>
  <c r="H17" i="29" s="1"/>
  <c r="O17" i="29" s="1"/>
  <c r="V17" i="29" s="1"/>
  <c r="M20" i="2"/>
  <c r="X5" i="29"/>
  <c r="Z5" i="29" s="1"/>
  <c r="K28" i="5"/>
  <c r="I33" i="5"/>
  <c r="H19" i="29" s="1"/>
  <c r="O19" i="29" s="1"/>
  <c r="V19" i="29" s="1"/>
  <c r="N8" i="29" l="1"/>
  <c r="N26" i="29" s="1"/>
  <c r="U26" i="29" s="1"/>
  <c r="M24" i="24"/>
  <c r="X13" i="29"/>
  <c r="Z13" i="29" s="1"/>
  <c r="M41" i="11"/>
  <c r="X9" i="29"/>
  <c r="Z9" i="29" s="1"/>
  <c r="X8" i="29"/>
  <c r="Z8" i="29" s="1"/>
  <c r="U8" i="29"/>
  <c r="K8" i="26"/>
  <c r="M19" i="19"/>
  <c r="K36" i="19"/>
  <c r="M28" i="5"/>
  <c r="K33" i="5"/>
  <c r="M33" i="5" l="1"/>
  <c r="X19" i="29"/>
  <c r="Z19" i="29" s="1"/>
  <c r="K5" i="8"/>
  <c r="I17" i="8"/>
  <c r="H4" i="29" s="1"/>
  <c r="M36" i="19"/>
  <c r="X17" i="29"/>
  <c r="Z17" i="29" s="1"/>
  <c r="M8" i="26"/>
  <c r="O4" i="29" l="1"/>
  <c r="M5" i="8"/>
  <c r="K17" i="8"/>
  <c r="K18" i="26" l="1"/>
  <c r="I31" i="26"/>
  <c r="H24" i="29" s="1"/>
  <c r="O24" i="29" s="1"/>
  <c r="V24" i="29" s="1"/>
  <c r="M17" i="8"/>
  <c r="X4" i="29"/>
  <c r="K7" i="10"/>
  <c r="I25" i="10"/>
  <c r="H7" i="29" s="1"/>
  <c r="V4" i="29"/>
  <c r="O7" i="29" l="1"/>
  <c r="H26" i="29"/>
  <c r="M7" i="10"/>
  <c r="K25" i="10"/>
  <c r="Z4" i="29"/>
  <c r="M18" i="26"/>
  <c r="K31" i="26"/>
  <c r="V7" i="29" l="1"/>
  <c r="O26" i="29"/>
  <c r="V26" i="29" s="1"/>
  <c r="X24" i="29"/>
  <c r="Z24" i="29" s="1"/>
  <c r="M31" i="26"/>
  <c r="X7" i="29"/>
  <c r="M25" i="10"/>
  <c r="Z7" i="29" l="1"/>
  <c r="Z26" i="29" s="1"/>
  <c r="X26"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tc={823D3522-F927-43C8-B432-779CD2814F95}</author>
    <author>tc={F184246B-5AAF-4AFF-AED1-49E9E6409617}</author>
    <author>tc={2D1C5974-B411-4636-AF02-E6F7DBFBAB86}</author>
  </authors>
  <commentList>
    <comment ref="C16" authorId="0" shapeId="0" xr:uid="{823D3522-F927-43C8-B432-779CD2814F95}">
      <text>
        <t>[Threaded comment]
Your version of Excel allows you to read this threaded comment; however, any edits to it will get removed if the file is opened in a newer version of Excel. Learn more: https://go.microsoft.com/fwlink/?linkid=870924
Comment:
    Pilton 44.33
Ashford 13.67</t>
      </text>
    </comment>
    <comment ref="D16" authorId="1" shapeId="0" xr:uid="{F184246B-5AAF-4AFF-AED1-49E9E6409617}">
      <text>
        <t>[Threaded comment]
Your version of Excel allows you to read this threaded comment; however, any edits to it will get removed if the file is opened in a newer version of Excel. Learn more: https://go.microsoft.com/fwlink/?linkid=870924
Comment:
    Pilton 42
Ashford 13</t>
      </text>
    </comment>
    <comment ref="E16" authorId="2" shapeId="0" xr:uid="{2D1C5974-B411-4636-AF02-E6F7DBFBAB86}">
      <text>
        <t>[Threaded comment]
Your version of Excel allows you to read this threaded comment; however, any edits to it will get removed if the file is opened in a newer version of Excel. Learn more: https://go.microsoft.com/fwlink/?linkid=870924
Comment:
    Pilton 42
Ashford 13</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Jane Scriven</author>
  </authors>
  <commentList>
    <comment ref="B24" authorId="0" shapeId="0" xr:uid="{00000000-0006-0000-0300-000001000000}">
      <text>
        <r>
          <rPr>
            <b/>
            <sz val="8"/>
            <color indexed="81"/>
            <rFont val="Tahoma"/>
            <family val="2"/>
          </rPr>
          <t xml:space="preserve">Number of church buildings revised to 3 in 2012 - see file
</t>
        </r>
      </text>
    </comment>
  </commentList>
</comments>
</file>

<file path=xl/sharedStrings.xml><?xml version="1.0" encoding="utf-8"?>
<sst xmlns="http://schemas.openxmlformats.org/spreadsheetml/2006/main" count="1204" uniqueCount="1050">
  <si>
    <t>Parish</t>
  </si>
  <si>
    <t xml:space="preserve">Barnstaple Deanery            </t>
  </si>
  <si>
    <t>Barnstaple St Peter and St Mary Magdalene</t>
  </si>
  <si>
    <t>Barnstaple Holy Trinity</t>
  </si>
  <si>
    <t>Bishops Tawton</t>
  </si>
  <si>
    <t>Goodleigh</t>
  </si>
  <si>
    <t>Newport</t>
  </si>
  <si>
    <t>Sticklepath with Roundswell</t>
  </si>
  <si>
    <t>Braunton</t>
  </si>
  <si>
    <t>Fremington</t>
  </si>
  <si>
    <t>Georgeham</t>
  </si>
  <si>
    <t>Heanton Punchardon</t>
  </si>
  <si>
    <t>Marwood</t>
  </si>
  <si>
    <t>Bittadon</t>
  </si>
  <si>
    <t>Ilfracombe: Holy Trinity</t>
  </si>
  <si>
    <t>Lee</t>
  </si>
  <si>
    <t>Mortehoe</t>
  </si>
  <si>
    <t>Woolacombe</t>
  </si>
  <si>
    <t>Ilfracombe St Philip and St James</t>
  </si>
  <si>
    <t>West Down</t>
  </si>
  <si>
    <t>Instow</t>
  </si>
  <si>
    <t>Westleigh</t>
  </si>
  <si>
    <t xml:space="preserve">Hartland Deanery              </t>
  </si>
  <si>
    <t>Abbotsham</t>
  </si>
  <si>
    <t>Alwington</t>
  </si>
  <si>
    <t>Buckland Brewer</t>
  </si>
  <si>
    <t>Bucks Mills</t>
  </si>
  <si>
    <t>Clovelly</t>
  </si>
  <si>
    <t>Hartland</t>
  </si>
  <si>
    <t>Parkham</t>
  </si>
  <si>
    <t>Welcombe</t>
  </si>
  <si>
    <t>Woolfardisworthy West</t>
  </si>
  <si>
    <t>Appledore</t>
  </si>
  <si>
    <t>Bideford</t>
  </si>
  <si>
    <t>Landcross</t>
  </si>
  <si>
    <t>Littleham</t>
  </si>
  <si>
    <t>Monkleigh</t>
  </si>
  <si>
    <t>Weare Giffard</t>
  </si>
  <si>
    <t xml:space="preserve">Shirwell Deanery              </t>
  </si>
  <si>
    <t>Berrynarbor</t>
  </si>
  <si>
    <t>Brendon</t>
  </si>
  <si>
    <t>Combe Martin</t>
  </si>
  <si>
    <t>Countisbury</t>
  </si>
  <si>
    <t>Lynton</t>
  </si>
  <si>
    <t>Martinhoe</t>
  </si>
  <si>
    <t>Parracombe</t>
  </si>
  <si>
    <t>Trentishoe</t>
  </si>
  <si>
    <t>Challacombe</t>
  </si>
  <si>
    <t>East Down with Arlington</t>
  </si>
  <si>
    <t>Kentisbury</t>
  </si>
  <si>
    <t>Loxhore</t>
  </si>
  <si>
    <t>Shirwell</t>
  </si>
  <si>
    <t>Landkey</t>
  </si>
  <si>
    <t>Swimbridge with Gunn Chapel</t>
  </si>
  <si>
    <t>West Buckland</t>
  </si>
  <si>
    <t xml:space="preserve">South Molton Deanery          </t>
  </si>
  <si>
    <t>Burrington</t>
  </si>
  <si>
    <t>Chawleigh</t>
  </si>
  <si>
    <t>Cheldon</t>
  </si>
  <si>
    <t>Chulmleigh</t>
  </si>
  <si>
    <t>Meshaw</t>
  </si>
  <si>
    <t>Thelbridge</t>
  </si>
  <si>
    <t>Wembworthy with Eggesford</t>
  </si>
  <si>
    <t>Witheridge with Creacombe</t>
  </si>
  <si>
    <t>East Worlington &amp; West Worlington</t>
  </si>
  <si>
    <t>Bishopsnympton</t>
  </si>
  <si>
    <t>East Anstey</t>
  </si>
  <si>
    <t>Knowstone</t>
  </si>
  <si>
    <t>Mariansleigh</t>
  </si>
  <si>
    <t>Molland</t>
  </si>
  <si>
    <t>Rose Ash</t>
  </si>
  <si>
    <t>West Anstey</t>
  </si>
  <si>
    <t>Charles</t>
  </si>
  <si>
    <t>Chittlehamholt</t>
  </si>
  <si>
    <t>Chittlehampton with Umberleigh</t>
  </si>
  <si>
    <t>East Buckland</t>
  </si>
  <si>
    <t>Filleigh</t>
  </si>
  <si>
    <t>High Bray</t>
  </si>
  <si>
    <t>Kingsnympton</t>
  </si>
  <si>
    <t>North Molton</t>
  </si>
  <si>
    <t>Twitchen</t>
  </si>
  <si>
    <t>Romansleigh</t>
  </si>
  <si>
    <t>South Molton</t>
  </si>
  <si>
    <t>Nymet (St George)</t>
  </si>
  <si>
    <t>Warkleigh with Satterleigh</t>
  </si>
  <si>
    <t xml:space="preserve">Torrington Deanery            </t>
  </si>
  <si>
    <t>Ashreigney</t>
  </si>
  <si>
    <t>Broadwoodkelly</t>
  </si>
  <si>
    <t>Brushford</t>
  </si>
  <si>
    <t>Winkleigh</t>
  </si>
  <si>
    <t>Dolton</t>
  </si>
  <si>
    <t>Dowland</t>
  </si>
  <si>
    <t>Iddesleigh</t>
  </si>
  <si>
    <t>Monkokehampton</t>
  </si>
  <si>
    <t>Atherington</t>
  </si>
  <si>
    <t>Beaford</t>
  </si>
  <si>
    <t>High Bickington</t>
  </si>
  <si>
    <t>Horwood</t>
  </si>
  <si>
    <t>Huntshaw</t>
  </si>
  <si>
    <t>Roborough</t>
  </si>
  <si>
    <t>St Giles in the Wood</t>
  </si>
  <si>
    <t>Tawstock</t>
  </si>
  <si>
    <t>Yarnscombe</t>
  </si>
  <si>
    <t>Buckland Filleigh</t>
  </si>
  <si>
    <t>Huish</t>
  </si>
  <si>
    <t>Langtree</t>
  </si>
  <si>
    <t>Merton</t>
  </si>
  <si>
    <t>Newton St Petrock</t>
  </si>
  <si>
    <t>Petersmarland</t>
  </si>
  <si>
    <t>Petrockstowe</t>
  </si>
  <si>
    <t>Shebbear</t>
  </si>
  <si>
    <t>Sheepwash</t>
  </si>
  <si>
    <t>Frithelstock</t>
  </si>
  <si>
    <t>Great Torrington</t>
  </si>
  <si>
    <t>Little Torrington</t>
  </si>
  <si>
    <t xml:space="preserve">Holsworthy Deanery            </t>
  </si>
  <si>
    <t>Ashwater</t>
  </si>
  <si>
    <t>Beaworthy</t>
  </si>
  <si>
    <t>Clawton</t>
  </si>
  <si>
    <t>Halwill</t>
  </si>
  <si>
    <t>Tetcott with Luffincott</t>
  </si>
  <si>
    <t>Black Torrington</t>
  </si>
  <si>
    <t>Bradford with Cookbury</t>
  </si>
  <si>
    <t>Thornbury</t>
  </si>
  <si>
    <t>Highampton</t>
  </si>
  <si>
    <t>Abbots Bickington</t>
  </si>
  <si>
    <t>Bradworthy</t>
  </si>
  <si>
    <t>Bulkworthy</t>
  </si>
  <si>
    <t>Putford</t>
  </si>
  <si>
    <t>Sutcombe</t>
  </si>
  <si>
    <t>Hollacombe</t>
  </si>
  <si>
    <t>Holsworthy</t>
  </si>
  <si>
    <t>Milton Damerel</t>
  </si>
  <si>
    <t>Bridgerule</t>
  </si>
  <si>
    <t>Pyworthy</t>
  </si>
  <si>
    <t xml:space="preserve">Aylesbeare Deanery            </t>
  </si>
  <si>
    <t>Aylesbeare</t>
  </si>
  <si>
    <t>Clyst Honiton</t>
  </si>
  <si>
    <t>Farringdon</t>
  </si>
  <si>
    <t>Rockbeare</t>
  </si>
  <si>
    <t>Sowton</t>
  </si>
  <si>
    <t>Budleigh Salterton</t>
  </si>
  <si>
    <t>Clyst St George</t>
  </si>
  <si>
    <t>Clyst St Mary</t>
  </si>
  <si>
    <t>Woodbury Salterton</t>
  </si>
  <si>
    <t>Otterton</t>
  </si>
  <si>
    <t>Littleham-cum-Exmouth St Margaret &amp; Exmouth H.T.</t>
  </si>
  <si>
    <t>Lympstone</t>
  </si>
  <si>
    <t>Woodbury with Exton</t>
  </si>
  <si>
    <t>Broadclyst</t>
  </si>
  <si>
    <t>Topsham</t>
  </si>
  <si>
    <t>Withycombe Raleigh</t>
  </si>
  <si>
    <t xml:space="preserve">Cadbury Deanery               </t>
  </si>
  <si>
    <t>Bow</t>
  </si>
  <si>
    <t>Colebrooke</t>
  </si>
  <si>
    <t>Zeal Monachorum</t>
  </si>
  <si>
    <t>Crediton with Yeoford</t>
  </si>
  <si>
    <t>Posbury</t>
  </si>
  <si>
    <t>Sandford with Upton Hellions</t>
  </si>
  <si>
    <t>Shobrooke</t>
  </si>
  <si>
    <t>Coldridge</t>
  </si>
  <si>
    <t>Lapford</t>
  </si>
  <si>
    <t>Nymet Rowland</t>
  </si>
  <si>
    <t>Cheriton Fitzpaine</t>
  </si>
  <si>
    <t>Clannaborough</t>
  </si>
  <si>
    <t>Down St Mary</t>
  </si>
  <si>
    <t>Knowle (Proprietary Chapel)</t>
  </si>
  <si>
    <t>Kennerleigh</t>
  </si>
  <si>
    <t>Morchard Bishop</t>
  </si>
  <si>
    <t>Poughill</t>
  </si>
  <si>
    <t>Puddington</t>
  </si>
  <si>
    <t>Stockleigh English</t>
  </si>
  <si>
    <t>Stockleigh Pomeroy</t>
  </si>
  <si>
    <t>Washford Pyne</t>
  </si>
  <si>
    <t>Woolfardisworthy East</t>
  </si>
  <si>
    <t>Brampford Speke</t>
  </si>
  <si>
    <t>Cadbury</t>
  </si>
  <si>
    <t>Newton St Cyres</t>
  </si>
  <si>
    <t>Thorverton</t>
  </si>
  <si>
    <t>Upton Pyne</t>
  </si>
  <si>
    <t>Rewe with Netherexe</t>
  </si>
  <si>
    <t>Stoke Canon</t>
  </si>
  <si>
    <t xml:space="preserve">Christianity Deanery          </t>
  </si>
  <si>
    <t>Alphington</t>
  </si>
  <si>
    <t>Shillingford St George</t>
  </si>
  <si>
    <t>Ide</t>
  </si>
  <si>
    <t>Central Exeter</t>
  </si>
  <si>
    <t>Countess Wear</t>
  </si>
  <si>
    <t>Exwick</t>
  </si>
  <si>
    <t>Heavitree with St Paul Exeter</t>
  </si>
  <si>
    <t>Exeter St David</t>
  </si>
  <si>
    <t>Exeter St Michael And All Angels</t>
  </si>
  <si>
    <t>Exeter St James</t>
  </si>
  <si>
    <t>Exeter St Leonard with Holy Trinity</t>
  </si>
  <si>
    <t>Exeter St Mark</t>
  </si>
  <si>
    <t>Exeter St Mary Steps</t>
  </si>
  <si>
    <t>Whipton</t>
  </si>
  <si>
    <t>Exeter Trinity</t>
  </si>
  <si>
    <t>Bradninch</t>
  </si>
  <si>
    <t>Cullompton</t>
  </si>
  <si>
    <t>Kentisbeare</t>
  </si>
  <si>
    <t>Uffculme</t>
  </si>
  <si>
    <t>Willand</t>
  </si>
  <si>
    <t>Clayhidon</t>
  </si>
  <si>
    <t>Culmstock</t>
  </si>
  <si>
    <t>Hemyock with Culm Davy</t>
  </si>
  <si>
    <t>Burlescombe</t>
  </si>
  <si>
    <t>Halberton</t>
  </si>
  <si>
    <t>Hockworthy</t>
  </si>
  <si>
    <t>Holcombe Rogus</t>
  </si>
  <si>
    <t>Sampford Peverell</t>
  </si>
  <si>
    <t>Uplowman</t>
  </si>
  <si>
    <t>Plymtree</t>
  </si>
  <si>
    <t xml:space="preserve">Honiton Deanery               </t>
  </si>
  <si>
    <t>All Saints (All Saints)</t>
  </si>
  <si>
    <t>Axminster</t>
  </si>
  <si>
    <t>Combpyne with Rousdon</t>
  </si>
  <si>
    <t>Beer</t>
  </si>
  <si>
    <t>Branscombe</t>
  </si>
  <si>
    <t>Colyton with Colyford</t>
  </si>
  <si>
    <t>Farway</t>
  </si>
  <si>
    <t>Musbury</t>
  </si>
  <si>
    <t>Northleigh</t>
  </si>
  <si>
    <t>Offwell</t>
  </si>
  <si>
    <t>Southleigh</t>
  </si>
  <si>
    <t>Widworthy</t>
  </si>
  <si>
    <t>Dunkeswell</t>
  </si>
  <si>
    <t>Luppitt</t>
  </si>
  <si>
    <t>Sheldon</t>
  </si>
  <si>
    <t>Broadhembury</t>
  </si>
  <si>
    <t>Awliscombe and Weston</t>
  </si>
  <si>
    <t>Combe Raleigh</t>
  </si>
  <si>
    <t>Gittisham</t>
  </si>
  <si>
    <t>Honiton with Monkton</t>
  </si>
  <si>
    <t>Buckerell</t>
  </si>
  <si>
    <t>Seaton</t>
  </si>
  <si>
    <t>Dalwood</t>
  </si>
  <si>
    <t>Kilmington</t>
  </si>
  <si>
    <t>Shute</t>
  </si>
  <si>
    <t>Stockland</t>
  </si>
  <si>
    <t>Axmouth</t>
  </si>
  <si>
    <t>Uplyme</t>
  </si>
  <si>
    <t>Cotleigh</t>
  </si>
  <si>
    <t>Membury</t>
  </si>
  <si>
    <t>Upottery</t>
  </si>
  <si>
    <t>Yarcombe</t>
  </si>
  <si>
    <t xml:space="preserve">Kenn Deanery                  </t>
  </si>
  <si>
    <t>Ashton</t>
  </si>
  <si>
    <t>Bridford</t>
  </si>
  <si>
    <t>Christow</t>
  </si>
  <si>
    <t>Dawlish</t>
  </si>
  <si>
    <t>Holcombe</t>
  </si>
  <si>
    <t>Dunchideock</t>
  </si>
  <si>
    <t>Exminster</t>
  </si>
  <si>
    <t>Kenn</t>
  </si>
  <si>
    <t>Ashcombe</t>
  </si>
  <si>
    <t>Bishopsteignton</t>
  </si>
  <si>
    <t>Ideford with Luton</t>
  </si>
  <si>
    <t>Teignmouth East St Michael</t>
  </si>
  <si>
    <t>Teignmouth West St James</t>
  </si>
  <si>
    <t>Cofton</t>
  </si>
  <si>
    <t>Kenton</t>
  </si>
  <si>
    <t>Mamhead</t>
  </si>
  <si>
    <t>Powderham</t>
  </si>
  <si>
    <t>Starcross</t>
  </si>
  <si>
    <t>Cheriton Bishop</t>
  </si>
  <si>
    <t>Doddiscombsleigh</t>
  </si>
  <si>
    <t>Dunsford</t>
  </si>
  <si>
    <t>Holcombe Burnell</t>
  </si>
  <si>
    <t>Tedburn St Mary</t>
  </si>
  <si>
    <t>Whitestone</t>
  </si>
  <si>
    <t xml:space="preserve">Ottery Deanery                </t>
  </si>
  <si>
    <t>Payhembury</t>
  </si>
  <si>
    <t>Escot</t>
  </si>
  <si>
    <t>Feniton</t>
  </si>
  <si>
    <t>Alfington</t>
  </si>
  <si>
    <t>Colaton Raleigh</t>
  </si>
  <si>
    <t>Harpford</t>
  </si>
  <si>
    <t>Newton Poppleford</t>
  </si>
  <si>
    <t>Ottery St Mary</t>
  </si>
  <si>
    <t>Tipton St John with Venn Ottery</t>
  </si>
  <si>
    <t>West Hill</t>
  </si>
  <si>
    <t>Salcombe Regis</t>
  </si>
  <si>
    <t>Sidbury with Sidford</t>
  </si>
  <si>
    <t>Sidmouth All Saints</t>
  </si>
  <si>
    <t>Sidmouth St Giles and St Nicholas</t>
  </si>
  <si>
    <t>Woolbrook</t>
  </si>
  <si>
    <t>Clyst St Lawrence</t>
  </si>
  <si>
    <t>Whimple</t>
  </si>
  <si>
    <t>Talaton</t>
  </si>
  <si>
    <t>Clyst Hydon</t>
  </si>
  <si>
    <t>Bampton</t>
  </si>
  <si>
    <t>Clayhanger</t>
  </si>
  <si>
    <t>Huntsham</t>
  </si>
  <si>
    <t>Morebath</t>
  </si>
  <si>
    <t>Petton</t>
  </si>
  <si>
    <t>Calverleigh</t>
  </si>
  <si>
    <t>Cruwys Morchard</t>
  </si>
  <si>
    <t>Loxbeare</t>
  </si>
  <si>
    <t>Oakford</t>
  </si>
  <si>
    <t>Rackenford</t>
  </si>
  <si>
    <t>Stoodleigh</t>
  </si>
  <si>
    <t>Templeton</t>
  </si>
  <si>
    <t>Washfield</t>
  </si>
  <si>
    <t>Withleigh</t>
  </si>
  <si>
    <t>Butterleigh</t>
  </si>
  <si>
    <t>Bickleigh (Tiverton)</t>
  </si>
  <si>
    <t>Cadeleigh</t>
  </si>
  <si>
    <t>Silverton</t>
  </si>
  <si>
    <t>Tiverton St Andrew</t>
  </si>
  <si>
    <t>Chevithorne</t>
  </si>
  <si>
    <t>Tiverton St Peter</t>
  </si>
  <si>
    <t xml:space="preserve">Ivybridge Deanery             </t>
  </si>
  <si>
    <t>Cornwood</t>
  </si>
  <si>
    <t>Holbeton</t>
  </si>
  <si>
    <t>Harford</t>
  </si>
  <si>
    <t>Ivybridge</t>
  </si>
  <si>
    <t>Newton Ferrers</t>
  </si>
  <si>
    <t>Revelstoke</t>
  </si>
  <si>
    <t>Sparkwell</t>
  </si>
  <si>
    <t>Wembury</t>
  </si>
  <si>
    <t>Brixton</t>
  </si>
  <si>
    <t>Yealmpton</t>
  </si>
  <si>
    <t>Devonport St Aubyn</t>
  </si>
  <si>
    <t>Devonport St Bartholomew &amp; St Mark</t>
  </si>
  <si>
    <t>Devonport St Boniface</t>
  </si>
  <si>
    <t>Weston Mill,St Philip</t>
  </si>
  <si>
    <t>Devonport St Budeaux</t>
  </si>
  <si>
    <t>Plymouth St Pancras Pennycross</t>
  </si>
  <si>
    <t>Plymouth St Peter &amp; The Holy Apostles</t>
  </si>
  <si>
    <t>Stoke Damerel</t>
  </si>
  <si>
    <t>Crownhill</t>
  </si>
  <si>
    <t>Plympton St Mary</t>
  </si>
  <si>
    <t>Plympton St Maurice</t>
  </si>
  <si>
    <t>Southway</t>
  </si>
  <si>
    <t>Tamerton Foliot</t>
  </si>
  <si>
    <t>Bickleigh (Plymouth) inc Glenholt</t>
  </si>
  <si>
    <t>Shaugh Prior</t>
  </si>
  <si>
    <t>Elburton</t>
  </si>
  <si>
    <t>Plymouth St Andrew</t>
  </si>
  <si>
    <t>Plymouth St Paul (Stonehouse)</t>
  </si>
  <si>
    <t>Plymouth Charles with St Matthias</t>
  </si>
  <si>
    <t>Plymouth St Gabriel</t>
  </si>
  <si>
    <t>Plymouth St Jude</t>
  </si>
  <si>
    <t>Plymouth Emmanuel with St Paul Efford and St Augustine</t>
  </si>
  <si>
    <t>Plymstock and Hooe</t>
  </si>
  <si>
    <t xml:space="preserve">Tavistock Deanery             </t>
  </si>
  <si>
    <t xml:space="preserve">Bere Alston                   </t>
  </si>
  <si>
    <t>Buckland Monachorum</t>
  </si>
  <si>
    <t>Broadwoodwidger</t>
  </si>
  <si>
    <t>Kelly with Bradstone</t>
  </si>
  <si>
    <t>Lew Trenchard</t>
  </si>
  <si>
    <t>Thrushelton</t>
  </si>
  <si>
    <t>Lifton</t>
  </si>
  <si>
    <t>Stowford</t>
  </si>
  <si>
    <t>Coryton</t>
  </si>
  <si>
    <t>Lamerton</t>
  </si>
  <si>
    <t xml:space="preserve">Sydenham Damerel              </t>
  </si>
  <si>
    <t>Marystowe</t>
  </si>
  <si>
    <t>Milton Abbot with Dunterton</t>
  </si>
  <si>
    <t>Brent Tor</t>
  </si>
  <si>
    <t>Mary Tavy</t>
  </si>
  <si>
    <t>Peter Tavy</t>
  </si>
  <si>
    <t>Horrabridge</t>
  </si>
  <si>
    <t>Sampford Spiney</t>
  </si>
  <si>
    <t>Tavistock</t>
  </si>
  <si>
    <t>Gulworthy</t>
  </si>
  <si>
    <t>Whitchurch</t>
  </si>
  <si>
    <t>Meavy</t>
  </si>
  <si>
    <t>Sheepstor</t>
  </si>
  <si>
    <t>Walkhampton</t>
  </si>
  <si>
    <t>Yelverton</t>
  </si>
  <si>
    <t>Bovey Tracey St John</t>
  </si>
  <si>
    <t>Bovey Tracey St Peter, St Paul and St Thomas of Canterbury</t>
  </si>
  <si>
    <t>Hennock</t>
  </si>
  <si>
    <t>Trusham</t>
  </si>
  <si>
    <t>Chudleigh</t>
  </si>
  <si>
    <t>Chudleigh Knighton</t>
  </si>
  <si>
    <t>Ilsington</t>
  </si>
  <si>
    <t>Lustleigh</t>
  </si>
  <si>
    <t>Manaton</t>
  </si>
  <si>
    <t>Moretonhampstead</t>
  </si>
  <si>
    <t>North Bovey</t>
  </si>
  <si>
    <t>Leusdon</t>
  </si>
  <si>
    <t>Widecombe in the Moor</t>
  </si>
  <si>
    <t>Holne</t>
  </si>
  <si>
    <t xml:space="preserve">Huccaby                       </t>
  </si>
  <si>
    <t xml:space="preserve">Postbridge                    </t>
  </si>
  <si>
    <t>Abbotskerswell</t>
  </si>
  <si>
    <t>Teigngrace</t>
  </si>
  <si>
    <t>Ipplepen with Torbryan</t>
  </si>
  <si>
    <t>Denbury</t>
  </si>
  <si>
    <t xml:space="preserve">Woodland                      </t>
  </si>
  <si>
    <t>Coffinswell</t>
  </si>
  <si>
    <t>Kingskerswell</t>
  </si>
  <si>
    <t>Kingsteignton</t>
  </si>
  <si>
    <t>Milber</t>
  </si>
  <si>
    <t>Haccombe</t>
  </si>
  <si>
    <t>Shaldon</t>
  </si>
  <si>
    <t>Combeinteignhead</t>
  </si>
  <si>
    <t>Stokeinteignhead</t>
  </si>
  <si>
    <t xml:space="preserve">Okehampton Deanery            </t>
  </si>
  <si>
    <t>Chagford</t>
  </si>
  <si>
    <t>Drewsteignton</t>
  </si>
  <si>
    <t>Hittisleigh</t>
  </si>
  <si>
    <t>Spreyton</t>
  </si>
  <si>
    <t>Exbourne</t>
  </si>
  <si>
    <t>Hatherleigh</t>
  </si>
  <si>
    <t>Jacobstowe</t>
  </si>
  <si>
    <t>Meeth</t>
  </si>
  <si>
    <t>Bondleigh</t>
  </si>
  <si>
    <t>Honeychurch</t>
  </si>
  <si>
    <t>Sampford Courtenay</t>
  </si>
  <si>
    <t>North Tawton</t>
  </si>
  <si>
    <t>Bratton Clovelly</t>
  </si>
  <si>
    <t>Bridestowe</t>
  </si>
  <si>
    <t>Germansweek</t>
  </si>
  <si>
    <t>Inwardleigh</t>
  </si>
  <si>
    <t>Northlew</t>
  </si>
  <si>
    <t>Okehampton</t>
  </si>
  <si>
    <t>Sourton</t>
  </si>
  <si>
    <t>Lydford</t>
  </si>
  <si>
    <t>Belstone</t>
  </si>
  <si>
    <t>South Tawton</t>
  </si>
  <si>
    <t xml:space="preserve">Torbay Deanery                </t>
  </si>
  <si>
    <t>Babbacombe</t>
  </si>
  <si>
    <t>Brixham St Mary</t>
  </si>
  <si>
    <t>Lower Brixham (All Saints)</t>
  </si>
  <si>
    <t xml:space="preserve">Churston Ferrers with Galmpton              </t>
  </si>
  <si>
    <t>Kingswear</t>
  </si>
  <si>
    <t>Goodrington</t>
  </si>
  <si>
    <t>Cockington</t>
  </si>
  <si>
    <t>Paignton St John</t>
  </si>
  <si>
    <t>Paignton Christchurch</t>
  </si>
  <si>
    <t>Paignton St Paul Preston</t>
  </si>
  <si>
    <t>Torquay St Marychurch</t>
  </si>
  <si>
    <t>Torquay St Luke</t>
  </si>
  <si>
    <t>Torquay St Martin</t>
  </si>
  <si>
    <t>Torquay St Mary Magdalene</t>
  </si>
  <si>
    <t>Torquay All Saints Torre</t>
  </si>
  <si>
    <t>Torquay St John</t>
  </si>
  <si>
    <t>Torquay St Matthias</t>
  </si>
  <si>
    <t>Shiphay Collaton</t>
  </si>
  <si>
    <t xml:space="preserve">Totnes Deanery                </t>
  </si>
  <si>
    <t>Ashprington</t>
  </si>
  <si>
    <t>Broadhempston</t>
  </si>
  <si>
    <t>Cornworthy</t>
  </si>
  <si>
    <t>Dittisham</t>
  </si>
  <si>
    <t>Littlehempston</t>
  </si>
  <si>
    <t xml:space="preserve">Landscove                     </t>
  </si>
  <si>
    <t xml:space="preserve">Staverton                     </t>
  </si>
  <si>
    <t>Buckfastleigh</t>
  </si>
  <si>
    <t>Dean Prior</t>
  </si>
  <si>
    <t>Dartmouth</t>
  </si>
  <si>
    <t>Diptford with North Huish</t>
  </si>
  <si>
    <t>Halwell</t>
  </si>
  <si>
    <t>Harberton</t>
  </si>
  <si>
    <t>Harbertonford</t>
  </si>
  <si>
    <t>Moreleigh</t>
  </si>
  <si>
    <t>Marldon</t>
  </si>
  <si>
    <t>Rattery</t>
  </si>
  <si>
    <t>South Brent</t>
  </si>
  <si>
    <t>Collaton St Mary</t>
  </si>
  <si>
    <t>Stoke Gabriel</t>
  </si>
  <si>
    <t>Berry Pomeroy</t>
  </si>
  <si>
    <t>Dartington</t>
  </si>
  <si>
    <t>Totnes</t>
  </si>
  <si>
    <t>Ugborough</t>
  </si>
  <si>
    <t>Ermington</t>
  </si>
  <si>
    <t xml:space="preserve">Woodleigh Deanery             </t>
  </si>
  <si>
    <t>Blackawton</t>
  </si>
  <si>
    <t>Stoke Fleming</t>
  </si>
  <si>
    <t>Strete</t>
  </si>
  <si>
    <t xml:space="preserve">Charleton                     </t>
  </si>
  <si>
    <t xml:space="preserve">Buckland Tout Saints          </t>
  </si>
  <si>
    <t>Chivelstone</t>
  </si>
  <si>
    <t>East Portlemouth</t>
  </si>
  <si>
    <t>South Pool</t>
  </si>
  <si>
    <t>Dodbrooke</t>
  </si>
  <si>
    <t>Kingsbridge</t>
  </si>
  <si>
    <t>Churchstow</t>
  </si>
  <si>
    <t>Aveton Gifford</t>
  </si>
  <si>
    <t>Bigbury</t>
  </si>
  <si>
    <t>East Allington</t>
  </si>
  <si>
    <t>Loddiswell</t>
  </si>
  <si>
    <t>Modbury</t>
  </si>
  <si>
    <t>Ringmore</t>
  </si>
  <si>
    <t>Kingston</t>
  </si>
  <si>
    <t>Woodleigh</t>
  </si>
  <si>
    <t>Slapton</t>
  </si>
  <si>
    <t>Stokenham &amp; Beesands</t>
  </si>
  <si>
    <t>Sherford</t>
  </si>
  <si>
    <t>South Milton</t>
  </si>
  <si>
    <t>Thurlestone</t>
  </si>
  <si>
    <t>Plymouth St John Sutton on Plym, Laira St Mary &amp; Plym St Simon</t>
  </si>
  <si>
    <t>Reference No</t>
  </si>
  <si>
    <t xml:space="preserve">West Alvington                </t>
  </si>
  <si>
    <t>Plymouth City Deanery</t>
  </si>
  <si>
    <t>Pancrasweek</t>
  </si>
  <si>
    <t>Exeter St Thomas (includes Emmanuel)</t>
  </si>
  <si>
    <t>E303BA</t>
  </si>
  <si>
    <t>Chardstock</t>
  </si>
  <si>
    <t>E820A</t>
  </si>
  <si>
    <t>E828A</t>
  </si>
  <si>
    <t>E825A</t>
  </si>
  <si>
    <t>E821A</t>
  </si>
  <si>
    <t>E826A</t>
  </si>
  <si>
    <t>E829A</t>
  </si>
  <si>
    <t>E827A</t>
  </si>
  <si>
    <t>E830A</t>
  </si>
  <si>
    <t>E831A</t>
  </si>
  <si>
    <t>E822A</t>
  </si>
  <si>
    <t>E832A</t>
  </si>
  <si>
    <t>E823A</t>
  </si>
  <si>
    <t>E833A</t>
  </si>
  <si>
    <t>E824A</t>
  </si>
  <si>
    <t>Tiverton St Paul &amp; St George</t>
  </si>
  <si>
    <t>Ashburton with Buckland in the Moor and Bickington</t>
  </si>
  <si>
    <t>T303D</t>
  </si>
  <si>
    <t>P420A</t>
  </si>
  <si>
    <t>P421A</t>
  </si>
  <si>
    <t>P422A</t>
  </si>
  <si>
    <t>P423A</t>
  </si>
  <si>
    <t>P424A</t>
  </si>
  <si>
    <t>P426A</t>
  </si>
  <si>
    <t>P427A</t>
  </si>
  <si>
    <t>P428A</t>
  </si>
  <si>
    <t>P429A</t>
  </si>
  <si>
    <t>P440A</t>
  </si>
  <si>
    <t>P441A</t>
  </si>
  <si>
    <t>P443A</t>
  </si>
  <si>
    <t>P444A</t>
  </si>
  <si>
    <t>P445A</t>
  </si>
  <si>
    <t>P446A</t>
  </si>
  <si>
    <t>P447A</t>
  </si>
  <si>
    <t>P448AA</t>
  </si>
  <si>
    <t>P448BA</t>
  </si>
  <si>
    <t>E511A</t>
  </si>
  <si>
    <t>E510A</t>
  </si>
  <si>
    <t>Barnstaple</t>
  </si>
  <si>
    <t>Christianity</t>
  </si>
  <si>
    <t>Honiton</t>
  </si>
  <si>
    <t>Ottery</t>
  </si>
  <si>
    <t>Plymouth City</t>
  </si>
  <si>
    <t>Torbay</t>
  </si>
  <si>
    <t>Torrington</t>
  </si>
  <si>
    <t>Link to Deanery</t>
  </si>
  <si>
    <t xml:space="preserve">Link </t>
  </si>
  <si>
    <t>Link</t>
  </si>
  <si>
    <t>Deanery</t>
  </si>
  <si>
    <t>Common Fund Participants by Deanery</t>
  </si>
  <si>
    <t>East Budleigh</t>
  </si>
  <si>
    <t>Northam (from 2017)</t>
  </si>
  <si>
    <t>B204B</t>
  </si>
  <si>
    <t>Westward Ho! (from 2017)</t>
  </si>
  <si>
    <t>T309A</t>
  </si>
  <si>
    <t>Devonport St Michael &amp; St Barnabas</t>
  </si>
  <si>
    <t>Eggbuckland and Estover</t>
  </si>
  <si>
    <t>B402A</t>
  </si>
  <si>
    <t>B403A</t>
  </si>
  <si>
    <t>B403B</t>
  </si>
  <si>
    <t>B403CA</t>
  </si>
  <si>
    <t>B401D</t>
  </si>
  <si>
    <t>B402B</t>
  </si>
  <si>
    <t>B304A</t>
  </si>
  <si>
    <t>B401I</t>
  </si>
  <si>
    <t>B402D</t>
  </si>
  <si>
    <t>B401E</t>
  </si>
  <si>
    <t>B402E</t>
  </si>
  <si>
    <t>B402F</t>
  </si>
  <si>
    <t>B401F</t>
  </si>
  <si>
    <t>B401G</t>
  </si>
  <si>
    <t>B402G</t>
  </si>
  <si>
    <t>B401H</t>
  </si>
  <si>
    <t>T503B</t>
  </si>
  <si>
    <t>T708B</t>
  </si>
  <si>
    <t>Cullompton &amp; Tiverton</t>
  </si>
  <si>
    <t>B306A</t>
  </si>
  <si>
    <t>B305A</t>
  </si>
  <si>
    <t>B307A</t>
  </si>
  <si>
    <t>B308A</t>
  </si>
  <si>
    <t>B310A</t>
  </si>
  <si>
    <t>B309A</t>
  </si>
  <si>
    <t>E101A</t>
  </si>
  <si>
    <t>E102AA</t>
  </si>
  <si>
    <t>E103A</t>
  </si>
  <si>
    <t>E103B</t>
  </si>
  <si>
    <t>E104AA</t>
  </si>
  <si>
    <t>E101C</t>
  </si>
  <si>
    <t>E105B</t>
  </si>
  <si>
    <t>E106A</t>
  </si>
  <si>
    <t>E104B</t>
  </si>
  <si>
    <t>E109AA</t>
  </si>
  <si>
    <t>E103C</t>
  </si>
  <si>
    <t>E106BA</t>
  </si>
  <si>
    <t>B101B</t>
  </si>
  <si>
    <t>B101A</t>
  </si>
  <si>
    <t>B101CA</t>
  </si>
  <si>
    <t>B102AA</t>
  </si>
  <si>
    <t>B103AA</t>
  </si>
  <si>
    <t>B104AA</t>
  </si>
  <si>
    <t>B101D</t>
  </si>
  <si>
    <t>B105A</t>
  </si>
  <si>
    <t>B108A</t>
  </si>
  <si>
    <t>B105B</t>
  </si>
  <si>
    <t>B101E</t>
  </si>
  <si>
    <t>B101FA</t>
  </si>
  <si>
    <t>B101G</t>
  </si>
  <si>
    <t>B107B</t>
  </si>
  <si>
    <t>B109A</t>
  </si>
  <si>
    <t>E201AA</t>
  </si>
  <si>
    <t>E206A</t>
  </si>
  <si>
    <t>E206B</t>
  </si>
  <si>
    <t>E205A</t>
  </si>
  <si>
    <t>E205B</t>
  </si>
  <si>
    <t>E204A</t>
  </si>
  <si>
    <t>E201B</t>
  </si>
  <si>
    <t>E203AA</t>
  </si>
  <si>
    <t>E205CA</t>
  </si>
  <si>
    <t>E205D</t>
  </si>
  <si>
    <t>E205CB</t>
  </si>
  <si>
    <t>E204B</t>
  </si>
  <si>
    <t>E205E</t>
  </si>
  <si>
    <t>E206CA</t>
  </si>
  <si>
    <t>E204C</t>
  </si>
  <si>
    <t>E203AD</t>
  </si>
  <si>
    <t>E205F</t>
  </si>
  <si>
    <t>E205G</t>
  </si>
  <si>
    <t>E203C</t>
  </si>
  <si>
    <t>E205H</t>
  </si>
  <si>
    <t>E205I</t>
  </si>
  <si>
    <t>E207C</t>
  </si>
  <si>
    <t>E206D</t>
  </si>
  <si>
    <t>E206E</t>
  </si>
  <si>
    <t>E205J</t>
  </si>
  <si>
    <t>E205K</t>
  </si>
  <si>
    <t>E201C</t>
  </si>
  <si>
    <t>E207BA</t>
  </si>
  <si>
    <t>E203BA</t>
  </si>
  <si>
    <t>E301A</t>
  </si>
  <si>
    <t>E302AA</t>
  </si>
  <si>
    <t>E303AA</t>
  </si>
  <si>
    <t>E307A</t>
  </si>
  <si>
    <t>E308A</t>
  </si>
  <si>
    <t>E309A</t>
  </si>
  <si>
    <t>E310A</t>
  </si>
  <si>
    <t>E306AB</t>
  </si>
  <si>
    <t>E309BA</t>
  </si>
  <si>
    <t>E311BA</t>
  </si>
  <si>
    <t>E304A</t>
  </si>
  <si>
    <t>E305AA</t>
  </si>
  <si>
    <t>E301C</t>
  </si>
  <si>
    <t>E301B</t>
  </si>
  <si>
    <t>E312AA</t>
  </si>
  <si>
    <t>E306AA</t>
  </si>
  <si>
    <t>E313A</t>
  </si>
  <si>
    <t>Unlimited Church</t>
  </si>
  <si>
    <t>Tiverton &amp; Cullompton Deanery</t>
  </si>
  <si>
    <t>E801A</t>
  </si>
  <si>
    <t>E803B</t>
  </si>
  <si>
    <t>E803A</t>
  </si>
  <si>
    <t>E803C</t>
  </si>
  <si>
    <t>E802A</t>
  </si>
  <si>
    <t>E806A</t>
  </si>
  <si>
    <t>E801B</t>
  </si>
  <si>
    <t>E802B</t>
  </si>
  <si>
    <t>E801C</t>
  </si>
  <si>
    <t>E802C</t>
  </si>
  <si>
    <t>E802D</t>
  </si>
  <si>
    <t>E801E</t>
  </si>
  <si>
    <t>E802E</t>
  </si>
  <si>
    <t>E803D</t>
  </si>
  <si>
    <t>E802F</t>
  </si>
  <si>
    <t>E802G</t>
  </si>
  <si>
    <t>E804A</t>
  </si>
  <si>
    <t>E805B</t>
  </si>
  <si>
    <t>E806B</t>
  </si>
  <si>
    <t>E802H</t>
  </si>
  <si>
    <t>E802I</t>
  </si>
  <si>
    <t>E801D</t>
  </si>
  <si>
    <t>B201A</t>
  </si>
  <si>
    <t>B201B</t>
  </si>
  <si>
    <t>B203A</t>
  </si>
  <si>
    <t>B203BA</t>
  </si>
  <si>
    <t>B201C</t>
  </si>
  <si>
    <t>B201D</t>
  </si>
  <si>
    <t>B201EA</t>
  </si>
  <si>
    <t>B201F</t>
  </si>
  <si>
    <t>B203C</t>
  </si>
  <si>
    <t>B203D</t>
  </si>
  <si>
    <t>B203E</t>
  </si>
  <si>
    <t>B204A</t>
  </si>
  <si>
    <t>B201G</t>
  </si>
  <si>
    <t>B203G</t>
  </si>
  <si>
    <t>B201HA</t>
  </si>
  <si>
    <t>B201I</t>
  </si>
  <si>
    <t>B603A</t>
  </si>
  <si>
    <t>B601A</t>
  </si>
  <si>
    <t>B601C</t>
  </si>
  <si>
    <t>B602A</t>
  </si>
  <si>
    <t>B602BA</t>
  </si>
  <si>
    <t>B603B</t>
  </si>
  <si>
    <t>B605A</t>
  </si>
  <si>
    <t>B603C</t>
  </si>
  <si>
    <t>B601D</t>
  </si>
  <si>
    <t>B601E</t>
  </si>
  <si>
    <t>B602D</t>
  </si>
  <si>
    <t>B604A</t>
  </si>
  <si>
    <t>B604B</t>
  </si>
  <si>
    <t>B604C</t>
  </si>
  <si>
    <t>B605BB</t>
  </si>
  <si>
    <t>B603D</t>
  </si>
  <si>
    <t>B605BA</t>
  </si>
  <si>
    <t>B603E</t>
  </si>
  <si>
    <t>B601F</t>
  </si>
  <si>
    <t>B602C</t>
  </si>
  <si>
    <t>E509A</t>
  </si>
  <si>
    <t>E507A</t>
  </si>
  <si>
    <t>E504AA</t>
  </si>
  <si>
    <t>E503B</t>
  </si>
  <si>
    <t>E505C</t>
  </si>
  <si>
    <t>E505DA</t>
  </si>
  <si>
    <t>E507B</t>
  </si>
  <si>
    <t>E504B</t>
  </si>
  <si>
    <t>E509B</t>
  </si>
  <si>
    <t>E503C</t>
  </si>
  <si>
    <t>E503D</t>
  </si>
  <si>
    <t>E503E</t>
  </si>
  <si>
    <t>E506A</t>
  </si>
  <si>
    <t>E504C</t>
  </si>
  <si>
    <t>E507CA</t>
  </si>
  <si>
    <t>E503F</t>
  </si>
  <si>
    <t>E507D</t>
  </si>
  <si>
    <t>E508B</t>
  </si>
  <si>
    <t>E509C</t>
  </si>
  <si>
    <t>E503G</t>
  </si>
  <si>
    <t>E509D</t>
  </si>
  <si>
    <t>E501A</t>
  </si>
  <si>
    <t>E505A</t>
  </si>
  <si>
    <t>E501BA</t>
  </si>
  <si>
    <t>E508A</t>
  </si>
  <si>
    <t>E502A</t>
  </si>
  <si>
    <t>E502B</t>
  </si>
  <si>
    <t>E505F</t>
  </si>
  <si>
    <t>E501C</t>
  </si>
  <si>
    <t>E503AA</t>
  </si>
  <si>
    <t>E505B</t>
  </si>
  <si>
    <t>E501D</t>
  </si>
  <si>
    <t>P109A</t>
  </si>
  <si>
    <t>P102A</t>
  </si>
  <si>
    <t>P105A</t>
  </si>
  <si>
    <t>P104A</t>
  </si>
  <si>
    <t>P105B</t>
  </si>
  <si>
    <t>P106A</t>
  </si>
  <si>
    <t>P106B</t>
  </si>
  <si>
    <t>P107A</t>
  </si>
  <si>
    <t>P108A</t>
  </si>
  <si>
    <t>P109B</t>
  </si>
  <si>
    <t>E605A</t>
  </si>
  <si>
    <t>E601A</t>
  </si>
  <si>
    <t>E605B</t>
  </si>
  <si>
    <t>E601B</t>
  </si>
  <si>
    <t>E607A</t>
  </si>
  <si>
    <t>E601C</t>
  </si>
  <si>
    <t>E606AA</t>
  </si>
  <si>
    <t>E602AA</t>
  </si>
  <si>
    <t>E607B</t>
  </si>
  <si>
    <t>E603A</t>
  </si>
  <si>
    <t>E607C</t>
  </si>
  <si>
    <t>E604A</t>
  </si>
  <si>
    <t>E602AB</t>
  </si>
  <si>
    <t>E607D</t>
  </si>
  <si>
    <t>E605CA</t>
  </si>
  <si>
    <t>E604B</t>
  </si>
  <si>
    <t>E606BA</t>
  </si>
  <si>
    <t>E606BB</t>
  </si>
  <si>
    <t>E606C</t>
  </si>
  <si>
    <t>E606D</t>
  </si>
  <si>
    <t>E607F</t>
  </si>
  <si>
    <t>E605D</t>
  </si>
  <si>
    <t>E605E</t>
  </si>
  <si>
    <t>E607GA</t>
  </si>
  <si>
    <t>T301A</t>
  </si>
  <si>
    <t>T304A</t>
  </si>
  <si>
    <t>T307C</t>
  </si>
  <si>
    <t>T303B</t>
  </si>
  <si>
    <t>T307A</t>
  </si>
  <si>
    <t>T303A</t>
  </si>
  <si>
    <t>T304B</t>
  </si>
  <si>
    <t>T305A</t>
  </si>
  <si>
    <t>T306A</t>
  </si>
  <si>
    <t>T307D</t>
  </si>
  <si>
    <t>T302B</t>
  </si>
  <si>
    <t>T303C</t>
  </si>
  <si>
    <t>T405AA</t>
  </si>
  <si>
    <t>T403A</t>
  </si>
  <si>
    <t>T404A</t>
  </si>
  <si>
    <t>T404B</t>
  </si>
  <si>
    <t>T401A</t>
  </si>
  <si>
    <t>T401B</t>
  </si>
  <si>
    <t>T402A</t>
  </si>
  <si>
    <t>T404C</t>
  </si>
  <si>
    <t>T401C</t>
  </si>
  <si>
    <t>T402B</t>
  </si>
  <si>
    <t>T401D</t>
  </si>
  <si>
    <t>T403B</t>
  </si>
  <si>
    <t>T404D</t>
  </si>
  <si>
    <t>T402C</t>
  </si>
  <si>
    <t>T404H</t>
  </si>
  <si>
    <t>T402D</t>
  </si>
  <si>
    <t>T403D</t>
  </si>
  <si>
    <t>T404E</t>
  </si>
  <si>
    <t>T404FA</t>
  </si>
  <si>
    <t>T403C</t>
  </si>
  <si>
    <t>T404G</t>
  </si>
  <si>
    <t>T405BA</t>
  </si>
  <si>
    <t>T401E</t>
  </si>
  <si>
    <t>Gidleigh with Throwleigh</t>
  </si>
  <si>
    <t>E703A</t>
  </si>
  <si>
    <t>E706A</t>
  </si>
  <si>
    <t>E705A</t>
  </si>
  <si>
    <t>E703B</t>
  </si>
  <si>
    <t>E702B</t>
  </si>
  <si>
    <t>E702C</t>
  </si>
  <si>
    <t>E703C</t>
  </si>
  <si>
    <t>E703D</t>
  </si>
  <si>
    <t>E703EA</t>
  </si>
  <si>
    <t>E701B</t>
  </si>
  <si>
    <t>E704A</t>
  </si>
  <si>
    <t>E704BA</t>
  </si>
  <si>
    <t>E704C</t>
  </si>
  <si>
    <t>E704D</t>
  </si>
  <si>
    <t>E705C</t>
  </si>
  <si>
    <t>E703FA</t>
  </si>
  <si>
    <t>E703G</t>
  </si>
  <si>
    <t>E705B</t>
  </si>
  <si>
    <t>E704E</t>
  </si>
  <si>
    <t>P401A</t>
  </si>
  <si>
    <t>P403A</t>
  </si>
  <si>
    <t>P407AA</t>
  </si>
  <si>
    <t>P402A</t>
  </si>
  <si>
    <t>P404A</t>
  </si>
  <si>
    <t>P405A</t>
  </si>
  <si>
    <t>P406A</t>
  </si>
  <si>
    <t>P402B</t>
  </si>
  <si>
    <t>P409C</t>
  </si>
  <si>
    <t>Our Lady of Glastonbury (with Whitleigh)</t>
  </si>
  <si>
    <t>B301A</t>
  </si>
  <si>
    <t>B302A</t>
  </si>
  <si>
    <t>B301B</t>
  </si>
  <si>
    <t>B302B</t>
  </si>
  <si>
    <t>B301C</t>
  </si>
  <si>
    <t>B301DA</t>
  </si>
  <si>
    <t>B302CA</t>
  </si>
  <si>
    <t>B302D</t>
  </si>
  <si>
    <t>B303A</t>
  </si>
  <si>
    <t>B302E</t>
  </si>
  <si>
    <t>B301EA</t>
  </si>
  <si>
    <t>B301F</t>
  </si>
  <si>
    <t>B301G</t>
  </si>
  <si>
    <t>B302F</t>
  </si>
  <si>
    <t>B303BA</t>
  </si>
  <si>
    <t>B301H</t>
  </si>
  <si>
    <t>B303C</t>
  </si>
  <si>
    <t>B401A</t>
  </si>
  <si>
    <t>B401B</t>
  </si>
  <si>
    <t>B401C</t>
  </si>
  <si>
    <t>B403E</t>
  </si>
  <si>
    <t>B403F</t>
  </si>
  <si>
    <t>B403G</t>
  </si>
  <si>
    <t>B402C</t>
  </si>
  <si>
    <t>B403HA</t>
  </si>
  <si>
    <t>B403JB</t>
  </si>
  <si>
    <t>B403I</t>
  </si>
  <si>
    <t>B403JA</t>
  </si>
  <si>
    <t>B403HB</t>
  </si>
  <si>
    <t>B403K</t>
  </si>
  <si>
    <t>P501A</t>
  </si>
  <si>
    <t>P501B</t>
  </si>
  <si>
    <t>P505AA</t>
  </si>
  <si>
    <t>P503A</t>
  </si>
  <si>
    <t>P502AA</t>
  </si>
  <si>
    <t>P504A</t>
  </si>
  <si>
    <t>P507B</t>
  </si>
  <si>
    <t>P506A</t>
  </si>
  <si>
    <t>P503B</t>
  </si>
  <si>
    <t>P504BA</t>
  </si>
  <si>
    <t>P503CA</t>
  </si>
  <si>
    <t>P503D</t>
  </si>
  <si>
    <t>P505C</t>
  </si>
  <si>
    <t>P504C</t>
  </si>
  <si>
    <t>P509A</t>
  </si>
  <si>
    <t>P504DA</t>
  </si>
  <si>
    <t>P505D</t>
  </si>
  <si>
    <t>P506B</t>
  </si>
  <si>
    <t>P509B</t>
  </si>
  <si>
    <t>P503E</t>
  </si>
  <si>
    <t>P504BB</t>
  </si>
  <si>
    <t>P507A</t>
  </si>
  <si>
    <t>P503CB</t>
  </si>
  <si>
    <t>P509C</t>
  </si>
  <si>
    <t>P508A</t>
  </si>
  <si>
    <t>P509D</t>
  </si>
  <si>
    <t>T501A</t>
  </si>
  <si>
    <t>T502A</t>
  </si>
  <si>
    <t>T502CA</t>
  </si>
  <si>
    <t>T504AA</t>
  </si>
  <si>
    <t>T503A</t>
  </si>
  <si>
    <t>T502D</t>
  </si>
  <si>
    <t>T502B</t>
  </si>
  <si>
    <t>T506A</t>
  </si>
  <si>
    <t>T505AA</t>
  </si>
  <si>
    <t>T507A</t>
  </si>
  <si>
    <t>T515A</t>
  </si>
  <si>
    <t>T512A</t>
  </si>
  <si>
    <t>T513B</t>
  </si>
  <si>
    <t>T509A</t>
  </si>
  <si>
    <t>T510A</t>
  </si>
  <si>
    <t>T511A</t>
  </si>
  <si>
    <t>T508A</t>
  </si>
  <si>
    <t>T514A</t>
  </si>
  <si>
    <t>B501A</t>
  </si>
  <si>
    <t>B507B</t>
  </si>
  <si>
    <t>B507C</t>
  </si>
  <si>
    <t>B501B</t>
  </si>
  <si>
    <t>B501C</t>
  </si>
  <si>
    <t>B508A</t>
  </si>
  <si>
    <t>B504A</t>
  </si>
  <si>
    <t>B504B</t>
  </si>
  <si>
    <t>B509A</t>
  </si>
  <si>
    <t>B509B</t>
  </si>
  <si>
    <t>B507D</t>
  </si>
  <si>
    <t>B507E</t>
  </si>
  <si>
    <t>B508B</t>
  </si>
  <si>
    <t>B507F</t>
  </si>
  <si>
    <t>B504C</t>
  </si>
  <si>
    <t>B508C</t>
  </si>
  <si>
    <t>B509CA</t>
  </si>
  <si>
    <t>B508D</t>
  </si>
  <si>
    <t>B504D</t>
  </si>
  <si>
    <t>B508E</t>
  </si>
  <si>
    <t>B507G</t>
  </si>
  <si>
    <t>B508F</t>
  </si>
  <si>
    <t>B508G</t>
  </si>
  <si>
    <t>B507H</t>
  </si>
  <si>
    <t>B508H</t>
  </si>
  <si>
    <t>B508I</t>
  </si>
  <si>
    <t>B507I</t>
  </si>
  <si>
    <t>B507J</t>
  </si>
  <si>
    <t>B501D</t>
  </si>
  <si>
    <t>B507K</t>
  </si>
  <si>
    <t>Newton Tracey with Alverdiscott</t>
  </si>
  <si>
    <t>T601A</t>
  </si>
  <si>
    <t>T609A</t>
  </si>
  <si>
    <t>T603AA</t>
  </si>
  <si>
    <t>T601B</t>
  </si>
  <si>
    <t>T609BA</t>
  </si>
  <si>
    <t>T604AA</t>
  </si>
  <si>
    <t>T603B</t>
  </si>
  <si>
    <t>T605A</t>
  </si>
  <si>
    <t>T601C</t>
  </si>
  <si>
    <t>T611A</t>
  </si>
  <si>
    <t>T605B</t>
  </si>
  <si>
    <t>T605C</t>
  </si>
  <si>
    <t>T605D</t>
  </si>
  <si>
    <t>T602C</t>
  </si>
  <si>
    <t>T602B</t>
  </si>
  <si>
    <t>T606A</t>
  </si>
  <si>
    <t>T605E</t>
  </si>
  <si>
    <t>T607A</t>
  </si>
  <si>
    <t>T607B</t>
  </si>
  <si>
    <t>T602D</t>
  </si>
  <si>
    <t>T608B</t>
  </si>
  <si>
    <t>T609CA</t>
  </si>
  <si>
    <t>T610A</t>
  </si>
  <si>
    <t>T705A</t>
  </si>
  <si>
    <t>T705B</t>
  </si>
  <si>
    <t>T701A</t>
  </si>
  <si>
    <t>T702AB</t>
  </si>
  <si>
    <t>T702AA</t>
  </si>
  <si>
    <t>T702B</t>
  </si>
  <si>
    <t>T704A</t>
  </si>
  <si>
    <t>T703A</t>
  </si>
  <si>
    <t>T705C</t>
  </si>
  <si>
    <t>T702C</t>
  </si>
  <si>
    <t>T703B</t>
  </si>
  <si>
    <t>T705FB</t>
  </si>
  <si>
    <t>T705D</t>
  </si>
  <si>
    <t>T705E</t>
  </si>
  <si>
    <t>T705FA</t>
  </si>
  <si>
    <t>T707BC</t>
  </si>
  <si>
    <t>T707A</t>
  </si>
  <si>
    <t>T708A</t>
  </si>
  <si>
    <t>T702D</t>
  </si>
  <si>
    <t>T701B</t>
  </si>
  <si>
    <t>T707BA</t>
  </si>
  <si>
    <t>T701C</t>
  </si>
  <si>
    <t>T704C</t>
  </si>
  <si>
    <t>T705G</t>
  </si>
  <si>
    <t>Newton Abbot  Deanery</t>
  </si>
  <si>
    <t>Newton Abbott and Ogwell</t>
  </si>
  <si>
    <t>T310A</t>
  </si>
  <si>
    <t>T311A</t>
  </si>
  <si>
    <t>T312A</t>
  </si>
  <si>
    <t>T313A</t>
  </si>
  <si>
    <t>T314A</t>
  </si>
  <si>
    <t>T315A</t>
  </si>
  <si>
    <t>T316A</t>
  </si>
  <si>
    <t>T317A</t>
  </si>
  <si>
    <t>T318A</t>
  </si>
  <si>
    <t>T319A</t>
  </si>
  <si>
    <t>T320A</t>
  </si>
  <si>
    <t>T321A</t>
  </si>
  <si>
    <t>T322A</t>
  </si>
  <si>
    <t>T406A</t>
  </si>
  <si>
    <t>T407A</t>
  </si>
  <si>
    <t>T408A</t>
  </si>
  <si>
    <t>T409A</t>
  </si>
  <si>
    <t>Bratton Fleming with Stoke Rivers</t>
  </si>
  <si>
    <t>Salcombe and Malborough with South Huish</t>
  </si>
  <si>
    <t>T709A</t>
  </si>
  <si>
    <t>Increase/ (Decrease)</t>
  </si>
  <si>
    <t>Newton Abbot</t>
  </si>
  <si>
    <t>E314A</t>
  </si>
  <si>
    <t>Pinhoe with Poltimore</t>
  </si>
  <si>
    <t>E708A</t>
  </si>
  <si>
    <t>E709A</t>
  </si>
  <si>
    <t>E710A</t>
  </si>
  <si>
    <t>E707A</t>
  </si>
  <si>
    <t>Pilton (with Ashford)</t>
  </si>
  <si>
    <t>E605F</t>
  </si>
  <si>
    <t xml:space="preserve">South Molton </t>
  </si>
  <si>
    <t>Updated 05/04/2024</t>
  </si>
  <si>
    <t>Plymouth Laira St Mary</t>
  </si>
  <si>
    <t>Plymouth Ham St James</t>
  </si>
  <si>
    <t>Plymouth Whitleigh St Chad's</t>
  </si>
  <si>
    <t>Plymouth Ernesettle St Aidan's</t>
  </si>
  <si>
    <t>YoY Increase/(Decrease)</t>
  </si>
  <si>
    <t>Total</t>
  </si>
  <si>
    <t>YoY %  Increase/(Decrease)</t>
  </si>
  <si>
    <t>P405B</t>
  </si>
  <si>
    <t>P449A</t>
  </si>
  <si>
    <t>P450A</t>
  </si>
  <si>
    <t>P451A</t>
  </si>
  <si>
    <t>E320A</t>
  </si>
  <si>
    <t>2019 to 2025</t>
  </si>
  <si>
    <t>3 Year Average Participants
Used for Common Fund Calculation</t>
  </si>
  <si>
    <t>Participants after adjustments (new to faith, undergraduates etc)</t>
  </si>
  <si>
    <t>Exeter Co Church (was St Sidwell and St Matthew plus Exwick)</t>
  </si>
  <si>
    <t>Bere Ferrers with Bere Alston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</si>
</sst>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Red]\(#,##0.00\)"/>
  </numFmts>
  <fonts count="20" x14ac:knownFonts="1">
    <font>
      <sz val="10"/>
      <name val="Arial"/>
      <family val="2"/>
    </font>
    <font>
      <sz val="10"/>
      <name val="Arial"/>
      <family val="2"/>
    </font>
    <font>
      <b/>
      <sz val="8"/>
      <color indexed="81"/>
      <name val="Tahoma"/>
      <family val="2"/>
    </font>
    <font>
      <sz val="11"/>
      <name val="Calibri"/>
      <family val="2"/>
    </font>
    <font>
      <b/>
      <sz val="14"/>
      <name val="Calibri"/>
      <family val="2"/>
    </font>
    <font>
      <sz val="14"/>
      <name val="Arial"/>
      <family val="2"/>
    </font>
    <font>
      <b/>
      <sz val="13"/>
      <name val="Calibri"/>
      <family val="2"/>
    </font>
    <font>
      <sz val="13"/>
      <name val="Calibri"/>
      <family val="2"/>
    </font>
    <font>
      <sz val="8"/>
      <name val="Arial"/>
      <family val="2"/>
    </font>
    <font>
      <u/>
      <sz val="10"/>
      <color theme="10"/>
      <name val="Arial"/>
      <family val="2"/>
    </font>
    <font>
      <sz val="13"/>
      <name val="Calibri"/>
      <family val="2"/>
      <scheme val="minor"/>
    </font>
    <font>
      <b/>
      <sz val="14"/>
      <name val="Calibri"/>
      <family val="2"/>
      <scheme val="minor"/>
    </font>
    <font>
      <b/>
      <sz val="16"/>
      <name val="Calibri"/>
      <family val="2"/>
      <scheme val="minor"/>
    </font>
    <font>
      <sz val="10"/>
      <name val="Calibri"/>
      <family val="2"/>
      <scheme val="minor"/>
    </font>
    <font>
      <sz val="11"/>
      <name val="Calibri"/>
      <family val="2"/>
      <scheme val="minor"/>
    </font>
    <font>
      <b/>
      <sz val="11"/>
      <name val="Calibri"/>
      <family val="2"/>
      <scheme val="minor"/>
    </font>
    <font>
      <sz val="10"/>
      <color rgb="FFFF0000"/>
      <name val="Arial"/>
      <family val="2"/>
    </font>
    <font>
      <b/>
      <sz val="14"/>
      <name val="Arial"/>
      <family val="2"/>
    </font>
    <font>
      <b/>
      <sz val="16"/>
      <name val="Calibri"/>
      <family val="2"/>
    </font>
    <font>
      <i/>
      <sz val="9"/>
      <name val="Calibri"/>
      <family val="2"/>
      <scheme val="minor"/>
    </font>
  </fonts>
  <fills count="7">
    <fill>
      <patternFill patternType="none"/>
    </fill>
    <fill>
      <patternFill patternType="gray125"/>
    </fill>
    <fill>
      <patternFill patternType="solid">
        <fgColor theme="8" tint="0.59999389629810485"/>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6" tint="0.59999389629810485"/>
        <bgColor indexed="64"/>
      </patternFill>
    </fill>
  </fills>
  <borders count="5">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s>
  <cellStyleXfs count="3">
    <xf numFmtId="0" fontId="0" fillId="0" borderId="0"/>
    <xf numFmtId="0" fontId="9" fillId="0" borderId="0" applyNumberFormat="0" applyFill="0" applyBorder="0" applyAlignment="0" applyProtection="0"/>
    <xf numFmtId="9" fontId="1" fillId="0" borderId="0" applyFont="0" applyFill="0" applyBorder="0" applyAlignment="0" applyProtection="0"/>
  </cellStyleXfs>
  <cellXfs count="51">
    <xf numFmtId="0" fontId="0" fillId="0" borderId="0" xfId="0"/>
    <xf numFmtId="0" fontId="0" fillId="0" borderId="0" xfId="0" applyAlignment="1">
      <alignment horizontal="center" vertical="center" wrapText="1"/>
    </xf>
    <xf numFmtId="0" fontId="3" fillId="0" borderId="0" xfId="0" applyFont="1"/>
    <xf numFmtId="0" fontId="5" fillId="0" borderId="0" xfId="0" applyFont="1"/>
    <xf numFmtId="0" fontId="4" fillId="0" borderId="0" xfId="0" applyFont="1" applyAlignment="1">
      <alignment horizontal="center" vertical="center" wrapText="1"/>
    </xf>
    <xf numFmtId="0" fontId="6" fillId="0" borderId="0" xfId="0" applyFont="1"/>
    <xf numFmtId="0" fontId="7" fillId="0" borderId="0" xfId="0" applyFont="1"/>
    <xf numFmtId="2" fontId="6" fillId="0" borderId="0" xfId="0" applyNumberFormat="1" applyFont="1" applyAlignment="1">
      <alignment horizontal="right"/>
    </xf>
    <xf numFmtId="9" fontId="7" fillId="0" borderId="0" xfId="2" applyFont="1" applyFill="1"/>
    <xf numFmtId="2" fontId="7" fillId="0" borderId="0" xfId="0" applyNumberFormat="1" applyFont="1"/>
    <xf numFmtId="0" fontId="12" fillId="0" borderId="0" xfId="0" applyFont="1"/>
    <xf numFmtId="0" fontId="13" fillId="0" borderId="0" xfId="0" applyFont="1"/>
    <xf numFmtId="0" fontId="14" fillId="0" borderId="0" xfId="0" applyFont="1"/>
    <xf numFmtId="0" fontId="9" fillId="0" borderId="0" xfId="1"/>
    <xf numFmtId="0" fontId="15" fillId="0" borderId="0" xfId="0" applyFont="1"/>
    <xf numFmtId="0" fontId="9" fillId="0" borderId="0" xfId="1" quotePrefix="1"/>
    <xf numFmtId="0" fontId="10" fillId="0" borderId="0" xfId="0" applyFont="1"/>
    <xf numFmtId="164" fontId="0" fillId="0" borderId="0" xfId="0" applyNumberFormat="1"/>
    <xf numFmtId="164" fontId="11" fillId="0" borderId="0" xfId="0" applyNumberFormat="1" applyFont="1" applyAlignment="1">
      <alignment horizontal="center" vertical="center" wrapText="1"/>
    </xf>
    <xf numFmtId="164" fontId="7" fillId="0" borderId="0" xfId="0" applyNumberFormat="1" applyFont="1"/>
    <xf numFmtId="2" fontId="6" fillId="0" borderId="1" xfId="0" applyNumberFormat="1" applyFont="1" applyBorder="1"/>
    <xf numFmtId="164" fontId="6" fillId="0" borderId="1" xfId="0" applyNumberFormat="1" applyFont="1" applyBorder="1"/>
    <xf numFmtId="2" fontId="6" fillId="0" borderId="1" xfId="0" applyNumberFormat="1" applyFont="1" applyBorder="1" applyAlignment="1">
      <alignment horizontal="right"/>
    </xf>
    <xf numFmtId="0" fontId="16" fillId="0" borderId="0" xfId="0" applyFont="1"/>
    <xf numFmtId="2" fontId="0" fillId="0" borderId="0" xfId="0" applyNumberFormat="1"/>
    <xf numFmtId="1" fontId="4" fillId="0" borderId="0" xfId="0" applyNumberFormat="1" applyFont="1" applyAlignment="1">
      <alignment horizontal="center" vertical="center" wrapText="1"/>
    </xf>
    <xf numFmtId="0" fontId="18" fillId="0" borderId="0" xfId="0" applyFont="1"/>
    <xf numFmtId="0" fontId="19" fillId="0" borderId="0" xfId="0" applyFont="1"/>
    <xf numFmtId="2" fontId="7" fillId="4" borderId="0" xfId="0" applyNumberFormat="1" applyFont="1" applyFill="1"/>
    <xf numFmtId="0" fontId="0" fillId="0" borderId="0" xfId="0" applyAlignment="1">
      <alignment vertical="center"/>
    </xf>
    <xf numFmtId="2" fontId="6" fillId="0" borderId="4" xfId="0" applyNumberFormat="1" applyFont="1" applyBorder="1"/>
    <xf numFmtId="164" fontId="6" fillId="0" borderId="4" xfId="0" applyNumberFormat="1" applyFont="1" applyBorder="1"/>
    <xf numFmtId="9" fontId="7" fillId="0" borderId="0" xfId="2" applyFont="1"/>
    <xf numFmtId="9" fontId="6" fillId="0" borderId="4" xfId="2" applyFont="1" applyBorder="1"/>
    <xf numFmtId="2" fontId="7" fillId="0" borderId="0" xfId="0" applyNumberFormat="1" applyFont="1" applyAlignment="1">
      <alignment horizontal="right"/>
    </xf>
    <xf numFmtId="0" fontId="12" fillId="0" borderId="0" xfId="0" applyFont="1" applyAlignment="1">
      <alignment horizontal="center"/>
    </xf>
    <xf numFmtId="0" fontId="17" fillId="2" borderId="2"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3" borderId="2" xfId="0" applyFont="1" applyFill="1" applyBorder="1" applyAlignment="1">
      <alignment horizontal="center" wrapText="1"/>
    </xf>
    <xf numFmtId="0" fontId="17" fillId="3" borderId="1" xfId="0" applyFont="1" applyFill="1" applyBorder="1" applyAlignment="1">
      <alignment horizontal="center"/>
    </xf>
    <xf numFmtId="0" fontId="17" fillId="3" borderId="3" xfId="0" applyFont="1" applyFill="1" applyBorder="1" applyAlignment="1">
      <alignment horizontal="center"/>
    </xf>
    <xf numFmtId="0" fontId="17" fillId="5" borderId="2" xfId="0" applyFont="1" applyFill="1" applyBorder="1" applyAlignment="1">
      <alignment horizontal="center" vertical="center"/>
    </xf>
    <xf numFmtId="0" fontId="17" fillId="5" borderId="1" xfId="0" applyFont="1" applyFill="1" applyBorder="1" applyAlignment="1">
      <alignment horizontal="center" vertical="center"/>
    </xf>
    <xf numFmtId="0" fontId="17" fillId="5" borderId="3" xfId="0" applyFont="1" applyFill="1" applyBorder="1" applyAlignment="1">
      <alignment horizontal="center" vertical="center"/>
    </xf>
    <xf numFmtId="0" fontId="17" fillId="6" borderId="2" xfId="0" applyFont="1" applyFill="1" applyBorder="1" applyAlignment="1">
      <alignment horizontal="center" vertical="center"/>
    </xf>
    <xf numFmtId="0" fontId="17" fillId="6" borderId="1" xfId="0" applyFont="1" applyFill="1" applyBorder="1" applyAlignment="1">
      <alignment horizontal="center" vertical="center"/>
    </xf>
    <xf numFmtId="0" fontId="17" fillId="6" borderId="3" xfId="0" applyFont="1" applyFill="1" applyBorder="1" applyAlignment="1">
      <alignment horizontal="center" vertical="center"/>
    </xf>
    <xf numFmtId="0" fontId="17" fillId="2" borderId="2" xfId="0" applyFont="1" applyFill="1" applyBorder="1" applyAlignment="1">
      <alignment horizontal="center"/>
    </xf>
    <xf numFmtId="0" fontId="17" fillId="2" borderId="1" xfId="0" applyFont="1" applyFill="1" applyBorder="1" applyAlignment="1">
      <alignment horizontal="center"/>
    </xf>
    <xf numFmtId="0" fontId="17" fillId="2" borderId="3" xfId="0" applyFont="1" applyFill="1" applyBorder="1" applyAlignment="1">
      <alignment horizontal="center"/>
    </xf>
  </cellXfs>
  <cellStyles count="3">
    <cellStyle name="Hyperlink" xfId="1"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cap="none" spc="0" normalizeH="0" baseline="0">
                <a:solidFill>
                  <a:schemeClr val="tx1">
                    <a:lumMod val="65000"/>
                    <a:lumOff val="35000"/>
                  </a:schemeClr>
                </a:solidFill>
                <a:latin typeface="+mj-lt"/>
                <a:ea typeface="+mj-ea"/>
                <a:cs typeface="+mj-cs"/>
              </a:defRPr>
            </a:pPr>
            <a:r>
              <a:rPr lang="en-US"/>
              <a:t>2018 to 2024 Participant Numbers by Deanery</a:t>
            </a:r>
          </a:p>
        </c:rich>
      </c:tx>
      <c:overlay val="0"/>
      <c:spPr>
        <a:noFill/>
        <a:ln>
          <a:noFill/>
        </a:ln>
        <a:effectLst/>
      </c:spPr>
      <c:txPr>
        <a:bodyPr rot="0" spcFirstLastPara="1" vertOverflow="ellipsis" vert="horz" wrap="square" anchor="ctr" anchorCtr="1"/>
        <a:lstStyle/>
        <a:p>
          <a:pPr>
            <a:defRPr sz="2000" b="0" i="0" u="none" strike="noStrike" kern="1200" cap="none" spc="0" normalizeH="0" baseline="0">
              <a:solidFill>
                <a:schemeClr val="tx1">
                  <a:lumMod val="65000"/>
                  <a:lumOff val="35000"/>
                </a:schemeClr>
              </a:solidFill>
              <a:latin typeface="+mj-lt"/>
              <a:ea typeface="+mj-ea"/>
              <a:cs typeface="+mj-cs"/>
            </a:defRPr>
          </a:pPr>
          <a:endParaRPr lang="en-US"/>
        </a:p>
      </c:txPr>
    </c:title>
    <c:autoTitleDeleted val="0"/>
    <c:plotArea>
      <c:layout/>
      <c:barChart>
        <c:barDir val="col"/>
        <c:grouping val="clustered"/>
        <c:varyColors val="0"/>
        <c:ser>
          <c:idx val="0"/>
          <c:order val="0"/>
          <c:tx>
            <c:strRef>
              <c:f>Summary!$B$3</c:f>
              <c:strCache>
                <c:ptCount val="1"/>
                <c:pt idx="0">
                  <c:v>2019</c:v>
                </c:pt>
              </c:strCache>
            </c:strRef>
          </c:tx>
          <c:spPr>
            <a:solidFill>
              <a:schemeClr val="accent1"/>
            </a:solidFill>
            <a:ln>
              <a:noFill/>
            </a:ln>
            <a:effectLst/>
          </c:spPr>
          <c:invertIfNegative val="0"/>
          <c:cat>
            <c:strRef>
              <c:f>Summary!$A$4:$A$24</c:f>
              <c:strCache>
                <c:ptCount val="21"/>
                <c:pt idx="0">
                  <c:v>Aylesbeare</c:v>
                </c:pt>
                <c:pt idx="1">
                  <c:v>Barnstaple</c:v>
                </c:pt>
                <c:pt idx="2">
                  <c:v>Cadbury</c:v>
                </c:pt>
                <c:pt idx="3">
                  <c:v>Christianity</c:v>
                </c:pt>
                <c:pt idx="4">
                  <c:v>Cullompton &amp; Tiverton</c:v>
                </c:pt>
                <c:pt idx="5">
                  <c:v>Hartland</c:v>
                </c:pt>
                <c:pt idx="6">
                  <c:v>Holsworthy</c:v>
                </c:pt>
                <c:pt idx="7">
                  <c:v>Honiton</c:v>
                </c:pt>
                <c:pt idx="8">
                  <c:v>Ivybridge</c:v>
                </c:pt>
                <c:pt idx="9">
                  <c:v>Kenn</c:v>
                </c:pt>
                <c:pt idx="10">
                  <c:v>Newton Abbot</c:v>
                </c:pt>
                <c:pt idx="11">
                  <c:v>Okehampton</c:v>
                </c:pt>
                <c:pt idx="12">
                  <c:v>Ottery</c:v>
                </c:pt>
                <c:pt idx="13">
                  <c:v>Plymouth City</c:v>
                </c:pt>
                <c:pt idx="14">
                  <c:v>Shirwell</c:v>
                </c:pt>
                <c:pt idx="15">
                  <c:v>South Molton</c:v>
                </c:pt>
                <c:pt idx="16">
                  <c:v>Tavistock</c:v>
                </c:pt>
                <c:pt idx="17">
                  <c:v>Torbay</c:v>
                </c:pt>
                <c:pt idx="18">
                  <c:v>Torrington</c:v>
                </c:pt>
                <c:pt idx="19">
                  <c:v>Totnes</c:v>
                </c:pt>
                <c:pt idx="20">
                  <c:v>Woodleigh</c:v>
                </c:pt>
              </c:strCache>
            </c:strRef>
          </c:cat>
          <c:val>
            <c:numRef>
              <c:f>Summary!$B$4:$B$24</c:f>
              <c:numCache>
                <c:formatCode>0.00</c:formatCode>
                <c:ptCount val="21"/>
                <c:pt idx="0">
                  <c:v>841.09999999999991</c:v>
                </c:pt>
                <c:pt idx="1">
                  <c:v>882</c:v>
                </c:pt>
                <c:pt idx="2">
                  <c:v>556</c:v>
                </c:pt>
                <c:pt idx="3">
                  <c:v>1622</c:v>
                </c:pt>
                <c:pt idx="4">
                  <c:v>1318.5</c:v>
                </c:pt>
                <c:pt idx="5">
                  <c:v>522</c:v>
                </c:pt>
                <c:pt idx="6">
                  <c:v>212</c:v>
                </c:pt>
                <c:pt idx="7">
                  <c:v>1089</c:v>
                </c:pt>
                <c:pt idx="8">
                  <c:v>387</c:v>
                </c:pt>
                <c:pt idx="9">
                  <c:v>794</c:v>
                </c:pt>
                <c:pt idx="10">
                  <c:v>1092</c:v>
                </c:pt>
                <c:pt idx="11">
                  <c:v>607</c:v>
                </c:pt>
                <c:pt idx="12">
                  <c:v>1268.0999999999999</c:v>
                </c:pt>
                <c:pt idx="13">
                  <c:v>2112.4</c:v>
                </c:pt>
                <c:pt idx="14">
                  <c:v>479</c:v>
                </c:pt>
                <c:pt idx="15">
                  <c:v>489</c:v>
                </c:pt>
                <c:pt idx="16">
                  <c:v>749</c:v>
                </c:pt>
                <c:pt idx="17">
                  <c:v>1337</c:v>
                </c:pt>
                <c:pt idx="18">
                  <c:v>370</c:v>
                </c:pt>
                <c:pt idx="19">
                  <c:v>773</c:v>
                </c:pt>
                <c:pt idx="20">
                  <c:v>697</c:v>
                </c:pt>
              </c:numCache>
            </c:numRef>
          </c:val>
          <c:extLst>
            <c:ext xmlns:c16="http://schemas.microsoft.com/office/drawing/2014/chart" uri="{C3380CC4-5D6E-409C-BE32-E72D297353CC}">
              <c16:uniqueId val="{00000000-2624-4EE0-B67F-491F2B6B37E8}"/>
            </c:ext>
          </c:extLst>
        </c:ser>
        <c:ser>
          <c:idx val="1"/>
          <c:order val="1"/>
          <c:tx>
            <c:strRef>
              <c:f>Summary!$C$3</c:f>
              <c:strCache>
                <c:ptCount val="1"/>
                <c:pt idx="0">
                  <c:v>2020</c:v>
                </c:pt>
              </c:strCache>
            </c:strRef>
          </c:tx>
          <c:spPr>
            <a:solidFill>
              <a:schemeClr val="accent2"/>
            </a:solidFill>
            <a:ln>
              <a:noFill/>
            </a:ln>
            <a:effectLst/>
          </c:spPr>
          <c:invertIfNegative val="0"/>
          <c:cat>
            <c:strRef>
              <c:f>Summary!$A$4:$A$24</c:f>
              <c:strCache>
                <c:ptCount val="21"/>
                <c:pt idx="0">
                  <c:v>Aylesbeare</c:v>
                </c:pt>
                <c:pt idx="1">
                  <c:v>Barnstaple</c:v>
                </c:pt>
                <c:pt idx="2">
                  <c:v>Cadbury</c:v>
                </c:pt>
                <c:pt idx="3">
                  <c:v>Christianity</c:v>
                </c:pt>
                <c:pt idx="4">
                  <c:v>Cullompton &amp; Tiverton</c:v>
                </c:pt>
                <c:pt idx="5">
                  <c:v>Hartland</c:v>
                </c:pt>
                <c:pt idx="6">
                  <c:v>Holsworthy</c:v>
                </c:pt>
                <c:pt idx="7">
                  <c:v>Honiton</c:v>
                </c:pt>
                <c:pt idx="8">
                  <c:v>Ivybridge</c:v>
                </c:pt>
                <c:pt idx="9">
                  <c:v>Kenn</c:v>
                </c:pt>
                <c:pt idx="10">
                  <c:v>Newton Abbot</c:v>
                </c:pt>
                <c:pt idx="11">
                  <c:v>Okehampton</c:v>
                </c:pt>
                <c:pt idx="12">
                  <c:v>Ottery</c:v>
                </c:pt>
                <c:pt idx="13">
                  <c:v>Plymouth City</c:v>
                </c:pt>
                <c:pt idx="14">
                  <c:v>Shirwell</c:v>
                </c:pt>
                <c:pt idx="15">
                  <c:v>South Molton</c:v>
                </c:pt>
                <c:pt idx="16">
                  <c:v>Tavistock</c:v>
                </c:pt>
                <c:pt idx="17">
                  <c:v>Torbay</c:v>
                </c:pt>
                <c:pt idx="18">
                  <c:v>Torrington</c:v>
                </c:pt>
                <c:pt idx="19">
                  <c:v>Totnes</c:v>
                </c:pt>
                <c:pt idx="20">
                  <c:v>Woodleigh</c:v>
                </c:pt>
              </c:strCache>
            </c:strRef>
          </c:cat>
          <c:val>
            <c:numRef>
              <c:f>Summary!$C$4:$C$24</c:f>
              <c:numCache>
                <c:formatCode>0.00</c:formatCode>
                <c:ptCount val="21"/>
                <c:pt idx="0">
                  <c:v>839.5</c:v>
                </c:pt>
                <c:pt idx="1">
                  <c:v>871</c:v>
                </c:pt>
                <c:pt idx="2">
                  <c:v>549</c:v>
                </c:pt>
                <c:pt idx="3">
                  <c:v>1637</c:v>
                </c:pt>
                <c:pt idx="4">
                  <c:v>1299.5</c:v>
                </c:pt>
                <c:pt idx="5">
                  <c:v>496</c:v>
                </c:pt>
                <c:pt idx="6">
                  <c:v>216</c:v>
                </c:pt>
                <c:pt idx="7">
                  <c:v>1075</c:v>
                </c:pt>
                <c:pt idx="8">
                  <c:v>372</c:v>
                </c:pt>
                <c:pt idx="9">
                  <c:v>788</c:v>
                </c:pt>
                <c:pt idx="10">
                  <c:v>1121</c:v>
                </c:pt>
                <c:pt idx="11">
                  <c:v>596</c:v>
                </c:pt>
                <c:pt idx="12">
                  <c:v>1233.0999999999999</c:v>
                </c:pt>
                <c:pt idx="13">
                  <c:v>2200</c:v>
                </c:pt>
                <c:pt idx="14">
                  <c:v>485</c:v>
                </c:pt>
                <c:pt idx="15">
                  <c:v>503</c:v>
                </c:pt>
                <c:pt idx="16">
                  <c:v>749</c:v>
                </c:pt>
                <c:pt idx="17">
                  <c:v>1362.3</c:v>
                </c:pt>
                <c:pt idx="18">
                  <c:v>373</c:v>
                </c:pt>
                <c:pt idx="19">
                  <c:v>775</c:v>
                </c:pt>
                <c:pt idx="20">
                  <c:v>697</c:v>
                </c:pt>
              </c:numCache>
            </c:numRef>
          </c:val>
          <c:extLst>
            <c:ext xmlns:c16="http://schemas.microsoft.com/office/drawing/2014/chart" uri="{C3380CC4-5D6E-409C-BE32-E72D297353CC}">
              <c16:uniqueId val="{00000001-2624-4EE0-B67F-491F2B6B37E8}"/>
            </c:ext>
          </c:extLst>
        </c:ser>
        <c:ser>
          <c:idx val="2"/>
          <c:order val="2"/>
          <c:tx>
            <c:strRef>
              <c:f>Summary!$D$3</c:f>
              <c:strCache>
                <c:ptCount val="1"/>
                <c:pt idx="0">
                  <c:v>2021</c:v>
                </c:pt>
              </c:strCache>
            </c:strRef>
          </c:tx>
          <c:spPr>
            <a:solidFill>
              <a:schemeClr val="accent3"/>
            </a:solidFill>
            <a:ln>
              <a:noFill/>
            </a:ln>
            <a:effectLst/>
          </c:spPr>
          <c:invertIfNegative val="0"/>
          <c:cat>
            <c:strRef>
              <c:f>Summary!$A$4:$A$24</c:f>
              <c:strCache>
                <c:ptCount val="21"/>
                <c:pt idx="0">
                  <c:v>Aylesbeare</c:v>
                </c:pt>
                <c:pt idx="1">
                  <c:v>Barnstaple</c:v>
                </c:pt>
                <c:pt idx="2">
                  <c:v>Cadbury</c:v>
                </c:pt>
                <c:pt idx="3">
                  <c:v>Christianity</c:v>
                </c:pt>
                <c:pt idx="4">
                  <c:v>Cullompton &amp; Tiverton</c:v>
                </c:pt>
                <c:pt idx="5">
                  <c:v>Hartland</c:v>
                </c:pt>
                <c:pt idx="6">
                  <c:v>Holsworthy</c:v>
                </c:pt>
                <c:pt idx="7">
                  <c:v>Honiton</c:v>
                </c:pt>
                <c:pt idx="8">
                  <c:v>Ivybridge</c:v>
                </c:pt>
                <c:pt idx="9">
                  <c:v>Kenn</c:v>
                </c:pt>
                <c:pt idx="10">
                  <c:v>Newton Abbot</c:v>
                </c:pt>
                <c:pt idx="11">
                  <c:v>Okehampton</c:v>
                </c:pt>
                <c:pt idx="12">
                  <c:v>Ottery</c:v>
                </c:pt>
                <c:pt idx="13">
                  <c:v>Plymouth City</c:v>
                </c:pt>
                <c:pt idx="14">
                  <c:v>Shirwell</c:v>
                </c:pt>
                <c:pt idx="15">
                  <c:v>South Molton</c:v>
                </c:pt>
                <c:pt idx="16">
                  <c:v>Tavistock</c:v>
                </c:pt>
                <c:pt idx="17">
                  <c:v>Torbay</c:v>
                </c:pt>
                <c:pt idx="18">
                  <c:v>Torrington</c:v>
                </c:pt>
                <c:pt idx="19">
                  <c:v>Totnes</c:v>
                </c:pt>
                <c:pt idx="20">
                  <c:v>Woodleigh</c:v>
                </c:pt>
              </c:strCache>
            </c:strRef>
          </c:cat>
          <c:val>
            <c:numRef>
              <c:f>Summary!$D$4:$D$24</c:f>
              <c:numCache>
                <c:formatCode>0.00</c:formatCode>
                <c:ptCount val="21"/>
                <c:pt idx="0">
                  <c:v>734</c:v>
                </c:pt>
                <c:pt idx="1">
                  <c:v>832</c:v>
                </c:pt>
                <c:pt idx="2">
                  <c:v>520</c:v>
                </c:pt>
                <c:pt idx="3">
                  <c:v>1531</c:v>
                </c:pt>
                <c:pt idx="4">
                  <c:v>1228.8</c:v>
                </c:pt>
                <c:pt idx="5">
                  <c:v>468</c:v>
                </c:pt>
                <c:pt idx="6">
                  <c:v>195</c:v>
                </c:pt>
                <c:pt idx="7">
                  <c:v>980</c:v>
                </c:pt>
                <c:pt idx="8">
                  <c:v>364</c:v>
                </c:pt>
                <c:pt idx="9">
                  <c:v>696</c:v>
                </c:pt>
                <c:pt idx="10">
                  <c:v>1045</c:v>
                </c:pt>
                <c:pt idx="11">
                  <c:v>560</c:v>
                </c:pt>
                <c:pt idx="12">
                  <c:v>1160.4000000000001</c:v>
                </c:pt>
                <c:pt idx="13">
                  <c:v>2111</c:v>
                </c:pt>
                <c:pt idx="14">
                  <c:v>420</c:v>
                </c:pt>
                <c:pt idx="15">
                  <c:v>430</c:v>
                </c:pt>
                <c:pt idx="16">
                  <c:v>658</c:v>
                </c:pt>
                <c:pt idx="17">
                  <c:v>1252</c:v>
                </c:pt>
                <c:pt idx="18">
                  <c:v>350</c:v>
                </c:pt>
                <c:pt idx="19">
                  <c:v>682</c:v>
                </c:pt>
                <c:pt idx="20">
                  <c:v>667</c:v>
                </c:pt>
              </c:numCache>
            </c:numRef>
          </c:val>
          <c:extLst>
            <c:ext xmlns:c16="http://schemas.microsoft.com/office/drawing/2014/chart" uri="{C3380CC4-5D6E-409C-BE32-E72D297353CC}">
              <c16:uniqueId val="{00000002-2624-4EE0-B67F-491F2B6B37E8}"/>
            </c:ext>
          </c:extLst>
        </c:ser>
        <c:ser>
          <c:idx val="3"/>
          <c:order val="3"/>
          <c:tx>
            <c:strRef>
              <c:f>Summary!$E$3</c:f>
              <c:strCache>
                <c:ptCount val="1"/>
                <c:pt idx="0">
                  <c:v>2022</c:v>
                </c:pt>
              </c:strCache>
            </c:strRef>
          </c:tx>
          <c:spPr>
            <a:solidFill>
              <a:schemeClr val="accent4"/>
            </a:solidFill>
            <a:ln>
              <a:noFill/>
            </a:ln>
            <a:effectLst/>
          </c:spPr>
          <c:invertIfNegative val="0"/>
          <c:cat>
            <c:strRef>
              <c:f>Summary!$A$4:$A$24</c:f>
              <c:strCache>
                <c:ptCount val="21"/>
                <c:pt idx="0">
                  <c:v>Aylesbeare</c:v>
                </c:pt>
                <c:pt idx="1">
                  <c:v>Barnstaple</c:v>
                </c:pt>
                <c:pt idx="2">
                  <c:v>Cadbury</c:v>
                </c:pt>
                <c:pt idx="3">
                  <c:v>Christianity</c:v>
                </c:pt>
                <c:pt idx="4">
                  <c:v>Cullompton &amp; Tiverton</c:v>
                </c:pt>
                <c:pt idx="5">
                  <c:v>Hartland</c:v>
                </c:pt>
                <c:pt idx="6">
                  <c:v>Holsworthy</c:v>
                </c:pt>
                <c:pt idx="7">
                  <c:v>Honiton</c:v>
                </c:pt>
                <c:pt idx="8">
                  <c:v>Ivybridge</c:v>
                </c:pt>
                <c:pt idx="9">
                  <c:v>Kenn</c:v>
                </c:pt>
                <c:pt idx="10">
                  <c:v>Newton Abbot</c:v>
                </c:pt>
                <c:pt idx="11">
                  <c:v>Okehampton</c:v>
                </c:pt>
                <c:pt idx="12">
                  <c:v>Ottery</c:v>
                </c:pt>
                <c:pt idx="13">
                  <c:v>Plymouth City</c:v>
                </c:pt>
                <c:pt idx="14">
                  <c:v>Shirwell</c:v>
                </c:pt>
                <c:pt idx="15">
                  <c:v>South Molton</c:v>
                </c:pt>
                <c:pt idx="16">
                  <c:v>Tavistock</c:v>
                </c:pt>
                <c:pt idx="17">
                  <c:v>Torbay</c:v>
                </c:pt>
                <c:pt idx="18">
                  <c:v>Torrington</c:v>
                </c:pt>
                <c:pt idx="19">
                  <c:v>Totnes</c:v>
                </c:pt>
                <c:pt idx="20">
                  <c:v>Woodleigh</c:v>
                </c:pt>
              </c:strCache>
            </c:strRef>
          </c:cat>
          <c:val>
            <c:numRef>
              <c:f>Summary!$E$4:$E$24</c:f>
              <c:numCache>
                <c:formatCode>0.00</c:formatCode>
                <c:ptCount val="21"/>
                <c:pt idx="0">
                  <c:v>697</c:v>
                </c:pt>
                <c:pt idx="1">
                  <c:v>736.45</c:v>
                </c:pt>
                <c:pt idx="2">
                  <c:v>503</c:v>
                </c:pt>
                <c:pt idx="3">
                  <c:v>1338</c:v>
                </c:pt>
                <c:pt idx="4">
                  <c:v>1109</c:v>
                </c:pt>
                <c:pt idx="5">
                  <c:v>437.25</c:v>
                </c:pt>
                <c:pt idx="6">
                  <c:v>161</c:v>
                </c:pt>
                <c:pt idx="7">
                  <c:v>923.1</c:v>
                </c:pt>
                <c:pt idx="8">
                  <c:v>318</c:v>
                </c:pt>
                <c:pt idx="9">
                  <c:v>637</c:v>
                </c:pt>
                <c:pt idx="10">
                  <c:v>955</c:v>
                </c:pt>
                <c:pt idx="11">
                  <c:v>564</c:v>
                </c:pt>
                <c:pt idx="12">
                  <c:v>1052.7</c:v>
                </c:pt>
                <c:pt idx="13">
                  <c:v>1808.6</c:v>
                </c:pt>
                <c:pt idx="14">
                  <c:v>362</c:v>
                </c:pt>
                <c:pt idx="15">
                  <c:v>429.3</c:v>
                </c:pt>
                <c:pt idx="16">
                  <c:v>610</c:v>
                </c:pt>
                <c:pt idx="17">
                  <c:v>1057</c:v>
                </c:pt>
                <c:pt idx="18">
                  <c:v>358.59999999999991</c:v>
                </c:pt>
                <c:pt idx="19">
                  <c:v>597</c:v>
                </c:pt>
                <c:pt idx="20">
                  <c:v>615</c:v>
                </c:pt>
              </c:numCache>
            </c:numRef>
          </c:val>
          <c:extLst>
            <c:ext xmlns:c16="http://schemas.microsoft.com/office/drawing/2014/chart" uri="{C3380CC4-5D6E-409C-BE32-E72D297353CC}">
              <c16:uniqueId val="{00000003-2624-4EE0-B67F-491F2B6B37E8}"/>
            </c:ext>
          </c:extLst>
        </c:ser>
        <c:ser>
          <c:idx val="4"/>
          <c:order val="4"/>
          <c:tx>
            <c:strRef>
              <c:f>Summary!$F$3</c:f>
              <c:strCache>
                <c:ptCount val="1"/>
                <c:pt idx="0">
                  <c:v>2023</c:v>
                </c:pt>
              </c:strCache>
            </c:strRef>
          </c:tx>
          <c:spPr>
            <a:solidFill>
              <a:schemeClr val="accent5"/>
            </a:solidFill>
            <a:ln>
              <a:noFill/>
            </a:ln>
            <a:effectLst/>
          </c:spPr>
          <c:invertIfNegative val="0"/>
          <c:cat>
            <c:strRef>
              <c:f>Summary!$A$4:$A$24</c:f>
              <c:strCache>
                <c:ptCount val="21"/>
                <c:pt idx="0">
                  <c:v>Aylesbeare</c:v>
                </c:pt>
                <c:pt idx="1">
                  <c:v>Barnstaple</c:v>
                </c:pt>
                <c:pt idx="2">
                  <c:v>Cadbury</c:v>
                </c:pt>
                <c:pt idx="3">
                  <c:v>Christianity</c:v>
                </c:pt>
                <c:pt idx="4">
                  <c:v>Cullompton &amp; Tiverton</c:v>
                </c:pt>
                <c:pt idx="5">
                  <c:v>Hartland</c:v>
                </c:pt>
                <c:pt idx="6">
                  <c:v>Holsworthy</c:v>
                </c:pt>
                <c:pt idx="7">
                  <c:v>Honiton</c:v>
                </c:pt>
                <c:pt idx="8">
                  <c:v>Ivybridge</c:v>
                </c:pt>
                <c:pt idx="9">
                  <c:v>Kenn</c:v>
                </c:pt>
                <c:pt idx="10">
                  <c:v>Newton Abbot</c:v>
                </c:pt>
                <c:pt idx="11">
                  <c:v>Okehampton</c:v>
                </c:pt>
                <c:pt idx="12">
                  <c:v>Ottery</c:v>
                </c:pt>
                <c:pt idx="13">
                  <c:v>Plymouth City</c:v>
                </c:pt>
                <c:pt idx="14">
                  <c:v>Shirwell</c:v>
                </c:pt>
                <c:pt idx="15">
                  <c:v>South Molton</c:v>
                </c:pt>
                <c:pt idx="16">
                  <c:v>Tavistock</c:v>
                </c:pt>
                <c:pt idx="17">
                  <c:v>Torbay</c:v>
                </c:pt>
                <c:pt idx="18">
                  <c:v>Torrington</c:v>
                </c:pt>
                <c:pt idx="19">
                  <c:v>Totnes</c:v>
                </c:pt>
                <c:pt idx="20">
                  <c:v>Woodleigh</c:v>
                </c:pt>
              </c:strCache>
            </c:strRef>
          </c:cat>
          <c:val>
            <c:numRef>
              <c:f>Summary!$F$4:$F$24</c:f>
              <c:numCache>
                <c:formatCode>0.00</c:formatCode>
                <c:ptCount val="21"/>
                <c:pt idx="0">
                  <c:v>764</c:v>
                </c:pt>
                <c:pt idx="1">
                  <c:v>747</c:v>
                </c:pt>
                <c:pt idx="2">
                  <c:v>512</c:v>
                </c:pt>
                <c:pt idx="3">
                  <c:v>1431</c:v>
                </c:pt>
                <c:pt idx="4">
                  <c:v>1101</c:v>
                </c:pt>
                <c:pt idx="5">
                  <c:v>441</c:v>
                </c:pt>
                <c:pt idx="6">
                  <c:v>165</c:v>
                </c:pt>
                <c:pt idx="7">
                  <c:v>887</c:v>
                </c:pt>
                <c:pt idx="8">
                  <c:v>289</c:v>
                </c:pt>
                <c:pt idx="9">
                  <c:v>611</c:v>
                </c:pt>
                <c:pt idx="10">
                  <c:v>989</c:v>
                </c:pt>
                <c:pt idx="11">
                  <c:v>558</c:v>
                </c:pt>
                <c:pt idx="12">
                  <c:v>1021</c:v>
                </c:pt>
                <c:pt idx="13">
                  <c:v>1803.5</c:v>
                </c:pt>
                <c:pt idx="14">
                  <c:v>382.33</c:v>
                </c:pt>
                <c:pt idx="15">
                  <c:v>403</c:v>
                </c:pt>
                <c:pt idx="16">
                  <c:v>598</c:v>
                </c:pt>
                <c:pt idx="17">
                  <c:v>1120</c:v>
                </c:pt>
                <c:pt idx="18">
                  <c:v>386.99999999999994</c:v>
                </c:pt>
                <c:pt idx="19">
                  <c:v>642</c:v>
                </c:pt>
                <c:pt idx="20">
                  <c:v>593</c:v>
                </c:pt>
              </c:numCache>
            </c:numRef>
          </c:val>
          <c:extLst>
            <c:ext xmlns:c16="http://schemas.microsoft.com/office/drawing/2014/chart" uri="{C3380CC4-5D6E-409C-BE32-E72D297353CC}">
              <c16:uniqueId val="{00000004-2624-4EE0-B67F-491F2B6B37E8}"/>
            </c:ext>
          </c:extLst>
        </c:ser>
        <c:ser>
          <c:idx val="5"/>
          <c:order val="5"/>
          <c:tx>
            <c:strRef>
              <c:f>Summary!$G$3</c:f>
              <c:strCache>
                <c:ptCount val="1"/>
                <c:pt idx="0">
                  <c:v>2024</c:v>
                </c:pt>
              </c:strCache>
            </c:strRef>
          </c:tx>
          <c:spPr>
            <a:solidFill>
              <a:schemeClr val="accent6"/>
            </a:solidFill>
            <a:ln>
              <a:noFill/>
            </a:ln>
            <a:effectLst/>
          </c:spPr>
          <c:invertIfNegative val="0"/>
          <c:cat>
            <c:strRef>
              <c:f>Summary!$A$4:$A$24</c:f>
              <c:strCache>
                <c:ptCount val="21"/>
                <c:pt idx="0">
                  <c:v>Aylesbeare</c:v>
                </c:pt>
                <c:pt idx="1">
                  <c:v>Barnstaple</c:v>
                </c:pt>
                <c:pt idx="2">
                  <c:v>Cadbury</c:v>
                </c:pt>
                <c:pt idx="3">
                  <c:v>Christianity</c:v>
                </c:pt>
                <c:pt idx="4">
                  <c:v>Cullompton &amp; Tiverton</c:v>
                </c:pt>
                <c:pt idx="5">
                  <c:v>Hartland</c:v>
                </c:pt>
                <c:pt idx="6">
                  <c:v>Holsworthy</c:v>
                </c:pt>
                <c:pt idx="7">
                  <c:v>Honiton</c:v>
                </c:pt>
                <c:pt idx="8">
                  <c:v>Ivybridge</c:v>
                </c:pt>
                <c:pt idx="9">
                  <c:v>Kenn</c:v>
                </c:pt>
                <c:pt idx="10">
                  <c:v>Newton Abbot</c:v>
                </c:pt>
                <c:pt idx="11">
                  <c:v>Okehampton</c:v>
                </c:pt>
                <c:pt idx="12">
                  <c:v>Ottery</c:v>
                </c:pt>
                <c:pt idx="13">
                  <c:v>Plymouth City</c:v>
                </c:pt>
                <c:pt idx="14">
                  <c:v>Shirwell</c:v>
                </c:pt>
                <c:pt idx="15">
                  <c:v>South Molton</c:v>
                </c:pt>
                <c:pt idx="16">
                  <c:v>Tavistock</c:v>
                </c:pt>
                <c:pt idx="17">
                  <c:v>Torbay</c:v>
                </c:pt>
                <c:pt idx="18">
                  <c:v>Torrington</c:v>
                </c:pt>
                <c:pt idx="19">
                  <c:v>Totnes</c:v>
                </c:pt>
                <c:pt idx="20">
                  <c:v>Woodleigh</c:v>
                </c:pt>
              </c:strCache>
            </c:strRef>
          </c:cat>
          <c:val>
            <c:numRef>
              <c:f>Summary!$G$4:$G$24</c:f>
              <c:numCache>
                <c:formatCode>0.00</c:formatCode>
                <c:ptCount val="21"/>
                <c:pt idx="0">
                  <c:v>760</c:v>
                </c:pt>
                <c:pt idx="1">
                  <c:v>784.7</c:v>
                </c:pt>
                <c:pt idx="2">
                  <c:v>458</c:v>
                </c:pt>
                <c:pt idx="3">
                  <c:v>1545.8</c:v>
                </c:pt>
                <c:pt idx="4">
                  <c:v>1103.6999999999998</c:v>
                </c:pt>
                <c:pt idx="5">
                  <c:v>416</c:v>
                </c:pt>
                <c:pt idx="6">
                  <c:v>160</c:v>
                </c:pt>
                <c:pt idx="7">
                  <c:v>847</c:v>
                </c:pt>
                <c:pt idx="8">
                  <c:v>306</c:v>
                </c:pt>
                <c:pt idx="9">
                  <c:v>620</c:v>
                </c:pt>
                <c:pt idx="10">
                  <c:v>992.5</c:v>
                </c:pt>
                <c:pt idx="11">
                  <c:v>555</c:v>
                </c:pt>
                <c:pt idx="12">
                  <c:v>952</c:v>
                </c:pt>
                <c:pt idx="13">
                  <c:v>1747.5</c:v>
                </c:pt>
                <c:pt idx="14">
                  <c:v>404.77</c:v>
                </c:pt>
                <c:pt idx="15">
                  <c:v>392</c:v>
                </c:pt>
                <c:pt idx="16">
                  <c:v>597</c:v>
                </c:pt>
                <c:pt idx="17">
                  <c:v>1137</c:v>
                </c:pt>
                <c:pt idx="18">
                  <c:v>393</c:v>
                </c:pt>
                <c:pt idx="19">
                  <c:v>657</c:v>
                </c:pt>
                <c:pt idx="20">
                  <c:v>587</c:v>
                </c:pt>
              </c:numCache>
            </c:numRef>
          </c:val>
          <c:extLst>
            <c:ext xmlns:c16="http://schemas.microsoft.com/office/drawing/2014/chart" uri="{C3380CC4-5D6E-409C-BE32-E72D297353CC}">
              <c16:uniqueId val="{00000005-2624-4EE0-B67F-491F2B6B37E8}"/>
            </c:ext>
          </c:extLst>
        </c:ser>
        <c:ser>
          <c:idx val="6"/>
          <c:order val="6"/>
          <c:tx>
            <c:strRef>
              <c:f>Summary!$H$3</c:f>
              <c:strCache>
                <c:ptCount val="1"/>
                <c:pt idx="0">
                  <c:v>2025</c:v>
                </c:pt>
              </c:strCache>
            </c:strRef>
          </c:tx>
          <c:spPr>
            <a:solidFill>
              <a:schemeClr val="accent1">
                <a:lumMod val="60000"/>
              </a:schemeClr>
            </a:solidFill>
            <a:ln>
              <a:noFill/>
            </a:ln>
            <a:effectLst/>
          </c:spPr>
          <c:invertIfNegative val="0"/>
          <c:cat>
            <c:strRef>
              <c:f>Summary!$A$4:$A$24</c:f>
              <c:strCache>
                <c:ptCount val="21"/>
                <c:pt idx="0">
                  <c:v>Aylesbeare</c:v>
                </c:pt>
                <c:pt idx="1">
                  <c:v>Barnstaple</c:v>
                </c:pt>
                <c:pt idx="2">
                  <c:v>Cadbury</c:v>
                </c:pt>
                <c:pt idx="3">
                  <c:v>Christianity</c:v>
                </c:pt>
                <c:pt idx="4">
                  <c:v>Cullompton &amp; Tiverton</c:v>
                </c:pt>
                <c:pt idx="5">
                  <c:v>Hartland</c:v>
                </c:pt>
                <c:pt idx="6">
                  <c:v>Holsworthy</c:v>
                </c:pt>
                <c:pt idx="7">
                  <c:v>Honiton</c:v>
                </c:pt>
                <c:pt idx="8">
                  <c:v>Ivybridge</c:v>
                </c:pt>
                <c:pt idx="9">
                  <c:v>Kenn</c:v>
                </c:pt>
                <c:pt idx="10">
                  <c:v>Newton Abbot</c:v>
                </c:pt>
                <c:pt idx="11">
                  <c:v>Okehampton</c:v>
                </c:pt>
                <c:pt idx="12">
                  <c:v>Ottery</c:v>
                </c:pt>
                <c:pt idx="13">
                  <c:v>Plymouth City</c:v>
                </c:pt>
                <c:pt idx="14">
                  <c:v>Shirwell</c:v>
                </c:pt>
                <c:pt idx="15">
                  <c:v>South Molton</c:v>
                </c:pt>
                <c:pt idx="16">
                  <c:v>Tavistock</c:v>
                </c:pt>
                <c:pt idx="17">
                  <c:v>Torbay</c:v>
                </c:pt>
                <c:pt idx="18">
                  <c:v>Torrington</c:v>
                </c:pt>
                <c:pt idx="19">
                  <c:v>Totnes</c:v>
                </c:pt>
                <c:pt idx="20">
                  <c:v>Woodleigh</c:v>
                </c:pt>
              </c:strCache>
            </c:strRef>
          </c:cat>
          <c:val>
            <c:numRef>
              <c:f>Summary!$H$4:$H$24</c:f>
              <c:numCache>
                <c:formatCode>0.00</c:formatCode>
                <c:ptCount val="21"/>
                <c:pt idx="0">
                  <c:v>706</c:v>
                </c:pt>
                <c:pt idx="1">
                  <c:v>797</c:v>
                </c:pt>
                <c:pt idx="2">
                  <c:v>426</c:v>
                </c:pt>
                <c:pt idx="3">
                  <c:v>1517.6</c:v>
                </c:pt>
                <c:pt idx="4">
                  <c:v>1094.5900000000001</c:v>
                </c:pt>
                <c:pt idx="5">
                  <c:v>425</c:v>
                </c:pt>
                <c:pt idx="6">
                  <c:v>175</c:v>
                </c:pt>
                <c:pt idx="7">
                  <c:v>844</c:v>
                </c:pt>
                <c:pt idx="8">
                  <c:v>293.39999999999998</c:v>
                </c:pt>
                <c:pt idx="9">
                  <c:v>598</c:v>
                </c:pt>
                <c:pt idx="10">
                  <c:v>955.5</c:v>
                </c:pt>
                <c:pt idx="11">
                  <c:v>561</c:v>
                </c:pt>
                <c:pt idx="12">
                  <c:v>960.5</c:v>
                </c:pt>
                <c:pt idx="13">
                  <c:v>1761.6</c:v>
                </c:pt>
                <c:pt idx="14">
                  <c:v>416.65999999999997</c:v>
                </c:pt>
                <c:pt idx="15">
                  <c:v>381.5</c:v>
                </c:pt>
                <c:pt idx="16">
                  <c:v>578.46669999999995</c:v>
                </c:pt>
                <c:pt idx="17">
                  <c:v>1137.5</c:v>
                </c:pt>
                <c:pt idx="18">
                  <c:v>383.2000000000001</c:v>
                </c:pt>
                <c:pt idx="19">
                  <c:v>686</c:v>
                </c:pt>
                <c:pt idx="20">
                  <c:v>567</c:v>
                </c:pt>
              </c:numCache>
            </c:numRef>
          </c:val>
          <c:extLst>
            <c:ext xmlns:c16="http://schemas.microsoft.com/office/drawing/2014/chart" uri="{C3380CC4-5D6E-409C-BE32-E72D297353CC}">
              <c16:uniqueId val="{00000006-2624-4EE0-B67F-491F2B6B37E8}"/>
            </c:ext>
          </c:extLst>
        </c:ser>
        <c:dLbls>
          <c:showLegendKey val="0"/>
          <c:showVal val="0"/>
          <c:showCatName val="0"/>
          <c:showSerName val="0"/>
          <c:showPercent val="0"/>
          <c:showBubbleSize val="0"/>
        </c:dLbls>
        <c:gapWidth val="199"/>
        <c:axId val="1002585752"/>
        <c:axId val="1002576392"/>
      </c:barChart>
      <c:catAx>
        <c:axId val="1002585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tx1">
                    <a:lumMod val="65000"/>
                    <a:lumOff val="35000"/>
                  </a:schemeClr>
                </a:solidFill>
                <a:latin typeface="+mn-lt"/>
                <a:ea typeface="+mn-ea"/>
                <a:cs typeface="+mn-cs"/>
              </a:defRPr>
            </a:pPr>
            <a:endParaRPr lang="en-US"/>
          </a:p>
        </c:txPr>
        <c:crossAx val="1002576392"/>
        <c:crosses val="autoZero"/>
        <c:auto val="1"/>
        <c:lblAlgn val="ctr"/>
        <c:lblOffset val="100"/>
        <c:noMultiLvlLbl val="0"/>
      </c:catAx>
      <c:valAx>
        <c:axId val="1002576392"/>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0258575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t>YoY Particpant Increase/Decrease
2018 to 2024</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Summary!$J$3</c:f>
              <c:strCache>
                <c:ptCount val="1"/>
                <c:pt idx="0">
                  <c:v>2020</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Summary!$A$4:$A$24</c:f>
              <c:strCache>
                <c:ptCount val="21"/>
                <c:pt idx="0">
                  <c:v>Aylesbeare</c:v>
                </c:pt>
                <c:pt idx="1">
                  <c:v>Barnstaple</c:v>
                </c:pt>
                <c:pt idx="2">
                  <c:v>Cadbury</c:v>
                </c:pt>
                <c:pt idx="3">
                  <c:v>Christianity</c:v>
                </c:pt>
                <c:pt idx="4">
                  <c:v>Cullompton &amp; Tiverton</c:v>
                </c:pt>
                <c:pt idx="5">
                  <c:v>Hartland</c:v>
                </c:pt>
                <c:pt idx="6">
                  <c:v>Holsworthy</c:v>
                </c:pt>
                <c:pt idx="7">
                  <c:v>Honiton</c:v>
                </c:pt>
                <c:pt idx="8">
                  <c:v>Ivybridge</c:v>
                </c:pt>
                <c:pt idx="9">
                  <c:v>Kenn</c:v>
                </c:pt>
                <c:pt idx="10">
                  <c:v>Newton Abbot</c:v>
                </c:pt>
                <c:pt idx="11">
                  <c:v>Okehampton</c:v>
                </c:pt>
                <c:pt idx="12">
                  <c:v>Ottery</c:v>
                </c:pt>
                <c:pt idx="13">
                  <c:v>Plymouth City</c:v>
                </c:pt>
                <c:pt idx="14">
                  <c:v>Shirwell</c:v>
                </c:pt>
                <c:pt idx="15">
                  <c:v>South Molton</c:v>
                </c:pt>
                <c:pt idx="16">
                  <c:v>Tavistock</c:v>
                </c:pt>
                <c:pt idx="17">
                  <c:v>Torbay</c:v>
                </c:pt>
                <c:pt idx="18">
                  <c:v>Torrington</c:v>
                </c:pt>
                <c:pt idx="19">
                  <c:v>Totnes</c:v>
                </c:pt>
                <c:pt idx="20">
                  <c:v>Woodleigh</c:v>
                </c:pt>
              </c:strCache>
            </c:strRef>
          </c:cat>
          <c:val>
            <c:numRef>
              <c:f>Summary!$J$4:$J$24</c:f>
              <c:numCache>
                <c:formatCode>#,##0.00;[Red]\(#,##0.00\)</c:formatCode>
                <c:ptCount val="21"/>
                <c:pt idx="0">
                  <c:v>-1.5999999999999091</c:v>
                </c:pt>
                <c:pt idx="1">
                  <c:v>-11</c:v>
                </c:pt>
                <c:pt idx="2">
                  <c:v>-7</c:v>
                </c:pt>
                <c:pt idx="3">
                  <c:v>15</c:v>
                </c:pt>
                <c:pt idx="4">
                  <c:v>-19</c:v>
                </c:pt>
                <c:pt idx="5">
                  <c:v>-26</c:v>
                </c:pt>
                <c:pt idx="6">
                  <c:v>4</c:v>
                </c:pt>
                <c:pt idx="7">
                  <c:v>-14</c:v>
                </c:pt>
                <c:pt idx="8">
                  <c:v>-15</c:v>
                </c:pt>
                <c:pt idx="9">
                  <c:v>-6</c:v>
                </c:pt>
                <c:pt idx="10">
                  <c:v>29</c:v>
                </c:pt>
                <c:pt idx="11">
                  <c:v>-11</c:v>
                </c:pt>
                <c:pt idx="12">
                  <c:v>-35</c:v>
                </c:pt>
                <c:pt idx="13">
                  <c:v>87.599999999999909</c:v>
                </c:pt>
                <c:pt idx="14">
                  <c:v>6</c:v>
                </c:pt>
                <c:pt idx="15">
                  <c:v>14</c:v>
                </c:pt>
                <c:pt idx="16">
                  <c:v>0</c:v>
                </c:pt>
                <c:pt idx="17">
                  <c:v>25.299999999999955</c:v>
                </c:pt>
                <c:pt idx="18">
                  <c:v>3</c:v>
                </c:pt>
                <c:pt idx="19">
                  <c:v>2</c:v>
                </c:pt>
                <c:pt idx="20">
                  <c:v>0</c:v>
                </c:pt>
              </c:numCache>
            </c:numRef>
          </c:val>
          <c:extLst>
            <c:ext xmlns:c16="http://schemas.microsoft.com/office/drawing/2014/chart" uri="{C3380CC4-5D6E-409C-BE32-E72D297353CC}">
              <c16:uniqueId val="{00000000-5593-4C87-9C46-C59506DCBAC7}"/>
            </c:ext>
          </c:extLst>
        </c:ser>
        <c:ser>
          <c:idx val="1"/>
          <c:order val="1"/>
          <c:tx>
            <c:strRef>
              <c:f>Summary!$K$3</c:f>
              <c:strCache>
                <c:ptCount val="1"/>
                <c:pt idx="0">
                  <c:v>2021</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Summary!$A$4:$A$24</c:f>
              <c:strCache>
                <c:ptCount val="21"/>
                <c:pt idx="0">
                  <c:v>Aylesbeare</c:v>
                </c:pt>
                <c:pt idx="1">
                  <c:v>Barnstaple</c:v>
                </c:pt>
                <c:pt idx="2">
                  <c:v>Cadbury</c:v>
                </c:pt>
                <c:pt idx="3">
                  <c:v>Christianity</c:v>
                </c:pt>
                <c:pt idx="4">
                  <c:v>Cullompton &amp; Tiverton</c:v>
                </c:pt>
                <c:pt idx="5">
                  <c:v>Hartland</c:v>
                </c:pt>
                <c:pt idx="6">
                  <c:v>Holsworthy</c:v>
                </c:pt>
                <c:pt idx="7">
                  <c:v>Honiton</c:v>
                </c:pt>
                <c:pt idx="8">
                  <c:v>Ivybridge</c:v>
                </c:pt>
                <c:pt idx="9">
                  <c:v>Kenn</c:v>
                </c:pt>
                <c:pt idx="10">
                  <c:v>Newton Abbot</c:v>
                </c:pt>
                <c:pt idx="11">
                  <c:v>Okehampton</c:v>
                </c:pt>
                <c:pt idx="12">
                  <c:v>Ottery</c:v>
                </c:pt>
                <c:pt idx="13">
                  <c:v>Plymouth City</c:v>
                </c:pt>
                <c:pt idx="14">
                  <c:v>Shirwell</c:v>
                </c:pt>
                <c:pt idx="15">
                  <c:v>South Molton</c:v>
                </c:pt>
                <c:pt idx="16">
                  <c:v>Tavistock</c:v>
                </c:pt>
                <c:pt idx="17">
                  <c:v>Torbay</c:v>
                </c:pt>
                <c:pt idx="18">
                  <c:v>Torrington</c:v>
                </c:pt>
                <c:pt idx="19">
                  <c:v>Totnes</c:v>
                </c:pt>
                <c:pt idx="20">
                  <c:v>Woodleigh</c:v>
                </c:pt>
              </c:strCache>
            </c:strRef>
          </c:cat>
          <c:val>
            <c:numRef>
              <c:f>Summary!$K$4:$K$24</c:f>
              <c:numCache>
                <c:formatCode>#,##0.00;[Red]\(#,##0.00\)</c:formatCode>
                <c:ptCount val="21"/>
                <c:pt idx="0">
                  <c:v>-105.5</c:v>
                </c:pt>
                <c:pt idx="1">
                  <c:v>-39</c:v>
                </c:pt>
                <c:pt idx="2">
                  <c:v>-29</c:v>
                </c:pt>
                <c:pt idx="3">
                  <c:v>-106</c:v>
                </c:pt>
                <c:pt idx="4">
                  <c:v>-70.700000000000045</c:v>
                </c:pt>
                <c:pt idx="5">
                  <c:v>-28</c:v>
                </c:pt>
                <c:pt idx="6">
                  <c:v>-21</c:v>
                </c:pt>
                <c:pt idx="7">
                  <c:v>-95</c:v>
                </c:pt>
                <c:pt idx="8">
                  <c:v>-8</c:v>
                </c:pt>
                <c:pt idx="9">
                  <c:v>-92</c:v>
                </c:pt>
                <c:pt idx="10">
                  <c:v>-76</c:v>
                </c:pt>
                <c:pt idx="11">
                  <c:v>-36</c:v>
                </c:pt>
                <c:pt idx="12">
                  <c:v>-72.699999999999818</c:v>
                </c:pt>
                <c:pt idx="13">
                  <c:v>-89</c:v>
                </c:pt>
                <c:pt idx="14">
                  <c:v>-65</c:v>
                </c:pt>
                <c:pt idx="15">
                  <c:v>-73</c:v>
                </c:pt>
                <c:pt idx="16">
                  <c:v>-91</c:v>
                </c:pt>
                <c:pt idx="17">
                  <c:v>-110.29999999999995</c:v>
                </c:pt>
                <c:pt idx="18">
                  <c:v>-23</c:v>
                </c:pt>
                <c:pt idx="19">
                  <c:v>-93</c:v>
                </c:pt>
                <c:pt idx="20">
                  <c:v>-30</c:v>
                </c:pt>
              </c:numCache>
            </c:numRef>
          </c:val>
          <c:extLst>
            <c:ext xmlns:c16="http://schemas.microsoft.com/office/drawing/2014/chart" uri="{C3380CC4-5D6E-409C-BE32-E72D297353CC}">
              <c16:uniqueId val="{00000001-5593-4C87-9C46-C59506DCBAC7}"/>
            </c:ext>
          </c:extLst>
        </c:ser>
        <c:ser>
          <c:idx val="2"/>
          <c:order val="2"/>
          <c:tx>
            <c:strRef>
              <c:f>Summary!$L$3</c:f>
              <c:strCache>
                <c:ptCount val="1"/>
                <c:pt idx="0">
                  <c:v>2022</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Summary!$A$4:$A$24</c:f>
              <c:strCache>
                <c:ptCount val="21"/>
                <c:pt idx="0">
                  <c:v>Aylesbeare</c:v>
                </c:pt>
                <c:pt idx="1">
                  <c:v>Barnstaple</c:v>
                </c:pt>
                <c:pt idx="2">
                  <c:v>Cadbury</c:v>
                </c:pt>
                <c:pt idx="3">
                  <c:v>Christianity</c:v>
                </c:pt>
                <c:pt idx="4">
                  <c:v>Cullompton &amp; Tiverton</c:v>
                </c:pt>
                <c:pt idx="5">
                  <c:v>Hartland</c:v>
                </c:pt>
                <c:pt idx="6">
                  <c:v>Holsworthy</c:v>
                </c:pt>
                <c:pt idx="7">
                  <c:v>Honiton</c:v>
                </c:pt>
                <c:pt idx="8">
                  <c:v>Ivybridge</c:v>
                </c:pt>
                <c:pt idx="9">
                  <c:v>Kenn</c:v>
                </c:pt>
                <c:pt idx="10">
                  <c:v>Newton Abbot</c:v>
                </c:pt>
                <c:pt idx="11">
                  <c:v>Okehampton</c:v>
                </c:pt>
                <c:pt idx="12">
                  <c:v>Ottery</c:v>
                </c:pt>
                <c:pt idx="13">
                  <c:v>Plymouth City</c:v>
                </c:pt>
                <c:pt idx="14">
                  <c:v>Shirwell</c:v>
                </c:pt>
                <c:pt idx="15">
                  <c:v>South Molton</c:v>
                </c:pt>
                <c:pt idx="16">
                  <c:v>Tavistock</c:v>
                </c:pt>
                <c:pt idx="17">
                  <c:v>Torbay</c:v>
                </c:pt>
                <c:pt idx="18">
                  <c:v>Torrington</c:v>
                </c:pt>
                <c:pt idx="19">
                  <c:v>Totnes</c:v>
                </c:pt>
                <c:pt idx="20">
                  <c:v>Woodleigh</c:v>
                </c:pt>
              </c:strCache>
            </c:strRef>
          </c:cat>
          <c:val>
            <c:numRef>
              <c:f>Summary!$L$4:$L$24</c:f>
              <c:numCache>
                <c:formatCode>#,##0.00;[Red]\(#,##0.00\)</c:formatCode>
                <c:ptCount val="21"/>
                <c:pt idx="0">
                  <c:v>-37</c:v>
                </c:pt>
                <c:pt idx="1">
                  <c:v>-95.549999999999955</c:v>
                </c:pt>
                <c:pt idx="2">
                  <c:v>-17</c:v>
                </c:pt>
                <c:pt idx="3">
                  <c:v>-193</c:v>
                </c:pt>
                <c:pt idx="4">
                  <c:v>-119.79999999999995</c:v>
                </c:pt>
                <c:pt idx="5">
                  <c:v>-30.75</c:v>
                </c:pt>
                <c:pt idx="6">
                  <c:v>-34</c:v>
                </c:pt>
                <c:pt idx="7">
                  <c:v>-56.899999999999977</c:v>
                </c:pt>
                <c:pt idx="8">
                  <c:v>-46</c:v>
                </c:pt>
                <c:pt idx="9">
                  <c:v>-59</c:v>
                </c:pt>
                <c:pt idx="10">
                  <c:v>-90</c:v>
                </c:pt>
                <c:pt idx="11">
                  <c:v>4</c:v>
                </c:pt>
                <c:pt idx="12">
                  <c:v>-107.70000000000005</c:v>
                </c:pt>
                <c:pt idx="13">
                  <c:v>-302.40000000000009</c:v>
                </c:pt>
                <c:pt idx="14">
                  <c:v>-58</c:v>
                </c:pt>
                <c:pt idx="15">
                  <c:v>-0.69999999999998863</c:v>
                </c:pt>
                <c:pt idx="16">
                  <c:v>-48</c:v>
                </c:pt>
                <c:pt idx="17">
                  <c:v>-195</c:v>
                </c:pt>
                <c:pt idx="18">
                  <c:v>8.5999999999999091</c:v>
                </c:pt>
                <c:pt idx="19">
                  <c:v>-85</c:v>
                </c:pt>
                <c:pt idx="20">
                  <c:v>-52</c:v>
                </c:pt>
              </c:numCache>
            </c:numRef>
          </c:val>
          <c:extLst>
            <c:ext xmlns:c16="http://schemas.microsoft.com/office/drawing/2014/chart" uri="{C3380CC4-5D6E-409C-BE32-E72D297353CC}">
              <c16:uniqueId val="{00000002-5593-4C87-9C46-C59506DCBAC7}"/>
            </c:ext>
          </c:extLst>
        </c:ser>
        <c:ser>
          <c:idx val="3"/>
          <c:order val="3"/>
          <c:tx>
            <c:strRef>
              <c:f>Summary!$M$3</c:f>
              <c:strCache>
                <c:ptCount val="1"/>
                <c:pt idx="0">
                  <c:v>2023</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Summary!$A$4:$A$24</c:f>
              <c:strCache>
                <c:ptCount val="21"/>
                <c:pt idx="0">
                  <c:v>Aylesbeare</c:v>
                </c:pt>
                <c:pt idx="1">
                  <c:v>Barnstaple</c:v>
                </c:pt>
                <c:pt idx="2">
                  <c:v>Cadbury</c:v>
                </c:pt>
                <c:pt idx="3">
                  <c:v>Christianity</c:v>
                </c:pt>
                <c:pt idx="4">
                  <c:v>Cullompton &amp; Tiverton</c:v>
                </c:pt>
                <c:pt idx="5">
                  <c:v>Hartland</c:v>
                </c:pt>
                <c:pt idx="6">
                  <c:v>Holsworthy</c:v>
                </c:pt>
                <c:pt idx="7">
                  <c:v>Honiton</c:v>
                </c:pt>
                <c:pt idx="8">
                  <c:v>Ivybridge</c:v>
                </c:pt>
                <c:pt idx="9">
                  <c:v>Kenn</c:v>
                </c:pt>
                <c:pt idx="10">
                  <c:v>Newton Abbot</c:v>
                </c:pt>
                <c:pt idx="11">
                  <c:v>Okehampton</c:v>
                </c:pt>
                <c:pt idx="12">
                  <c:v>Ottery</c:v>
                </c:pt>
                <c:pt idx="13">
                  <c:v>Plymouth City</c:v>
                </c:pt>
                <c:pt idx="14">
                  <c:v>Shirwell</c:v>
                </c:pt>
                <c:pt idx="15">
                  <c:v>South Molton</c:v>
                </c:pt>
                <c:pt idx="16">
                  <c:v>Tavistock</c:v>
                </c:pt>
                <c:pt idx="17">
                  <c:v>Torbay</c:v>
                </c:pt>
                <c:pt idx="18">
                  <c:v>Torrington</c:v>
                </c:pt>
                <c:pt idx="19">
                  <c:v>Totnes</c:v>
                </c:pt>
                <c:pt idx="20">
                  <c:v>Woodleigh</c:v>
                </c:pt>
              </c:strCache>
            </c:strRef>
          </c:cat>
          <c:val>
            <c:numRef>
              <c:f>Summary!$M$4:$M$24</c:f>
              <c:numCache>
                <c:formatCode>#,##0.00;[Red]\(#,##0.00\)</c:formatCode>
                <c:ptCount val="21"/>
                <c:pt idx="0">
                  <c:v>67</c:v>
                </c:pt>
                <c:pt idx="1">
                  <c:v>10.549999999999955</c:v>
                </c:pt>
                <c:pt idx="2">
                  <c:v>9</c:v>
                </c:pt>
                <c:pt idx="3">
                  <c:v>93</c:v>
                </c:pt>
                <c:pt idx="4">
                  <c:v>-8</c:v>
                </c:pt>
                <c:pt idx="5">
                  <c:v>3.75</c:v>
                </c:pt>
                <c:pt idx="6">
                  <c:v>4</c:v>
                </c:pt>
                <c:pt idx="7">
                  <c:v>-36.100000000000023</c:v>
                </c:pt>
                <c:pt idx="8">
                  <c:v>-29</c:v>
                </c:pt>
                <c:pt idx="9">
                  <c:v>-26</c:v>
                </c:pt>
                <c:pt idx="10">
                  <c:v>34</c:v>
                </c:pt>
                <c:pt idx="11">
                  <c:v>-6</c:v>
                </c:pt>
                <c:pt idx="12">
                  <c:v>-31.700000000000045</c:v>
                </c:pt>
                <c:pt idx="13">
                  <c:v>-5.0999999999999091</c:v>
                </c:pt>
                <c:pt idx="14">
                  <c:v>20.329999999999984</c:v>
                </c:pt>
                <c:pt idx="15">
                  <c:v>-26.300000000000011</c:v>
                </c:pt>
                <c:pt idx="16">
                  <c:v>-12</c:v>
                </c:pt>
                <c:pt idx="17">
                  <c:v>63</c:v>
                </c:pt>
                <c:pt idx="18">
                  <c:v>28.400000000000034</c:v>
                </c:pt>
                <c:pt idx="19">
                  <c:v>45</c:v>
                </c:pt>
                <c:pt idx="20">
                  <c:v>-22</c:v>
                </c:pt>
              </c:numCache>
            </c:numRef>
          </c:val>
          <c:extLst>
            <c:ext xmlns:c16="http://schemas.microsoft.com/office/drawing/2014/chart" uri="{C3380CC4-5D6E-409C-BE32-E72D297353CC}">
              <c16:uniqueId val="{00000003-5593-4C87-9C46-C59506DCBAC7}"/>
            </c:ext>
          </c:extLst>
        </c:ser>
        <c:ser>
          <c:idx val="4"/>
          <c:order val="4"/>
          <c:tx>
            <c:strRef>
              <c:f>Summary!$N$3</c:f>
              <c:strCache>
                <c:ptCount val="1"/>
                <c:pt idx="0">
                  <c:v>2024</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Summary!$A$4:$A$24</c:f>
              <c:strCache>
                <c:ptCount val="21"/>
                <c:pt idx="0">
                  <c:v>Aylesbeare</c:v>
                </c:pt>
                <c:pt idx="1">
                  <c:v>Barnstaple</c:v>
                </c:pt>
                <c:pt idx="2">
                  <c:v>Cadbury</c:v>
                </c:pt>
                <c:pt idx="3">
                  <c:v>Christianity</c:v>
                </c:pt>
                <c:pt idx="4">
                  <c:v>Cullompton &amp; Tiverton</c:v>
                </c:pt>
                <c:pt idx="5">
                  <c:v>Hartland</c:v>
                </c:pt>
                <c:pt idx="6">
                  <c:v>Holsworthy</c:v>
                </c:pt>
                <c:pt idx="7">
                  <c:v>Honiton</c:v>
                </c:pt>
                <c:pt idx="8">
                  <c:v>Ivybridge</c:v>
                </c:pt>
                <c:pt idx="9">
                  <c:v>Kenn</c:v>
                </c:pt>
                <c:pt idx="10">
                  <c:v>Newton Abbot</c:v>
                </c:pt>
                <c:pt idx="11">
                  <c:v>Okehampton</c:v>
                </c:pt>
                <c:pt idx="12">
                  <c:v>Ottery</c:v>
                </c:pt>
                <c:pt idx="13">
                  <c:v>Plymouth City</c:v>
                </c:pt>
                <c:pt idx="14">
                  <c:v>Shirwell</c:v>
                </c:pt>
                <c:pt idx="15">
                  <c:v>South Molton</c:v>
                </c:pt>
                <c:pt idx="16">
                  <c:v>Tavistock</c:v>
                </c:pt>
                <c:pt idx="17">
                  <c:v>Torbay</c:v>
                </c:pt>
                <c:pt idx="18">
                  <c:v>Torrington</c:v>
                </c:pt>
                <c:pt idx="19">
                  <c:v>Totnes</c:v>
                </c:pt>
                <c:pt idx="20">
                  <c:v>Woodleigh</c:v>
                </c:pt>
              </c:strCache>
            </c:strRef>
          </c:cat>
          <c:val>
            <c:numRef>
              <c:f>Summary!$N$4:$N$24</c:f>
              <c:numCache>
                <c:formatCode>#,##0.00;[Red]\(#,##0.00\)</c:formatCode>
                <c:ptCount val="21"/>
                <c:pt idx="0">
                  <c:v>-4</c:v>
                </c:pt>
                <c:pt idx="1">
                  <c:v>37.700000000000045</c:v>
                </c:pt>
                <c:pt idx="2">
                  <c:v>-54</c:v>
                </c:pt>
                <c:pt idx="3">
                  <c:v>114.79999999999995</c:v>
                </c:pt>
                <c:pt idx="4">
                  <c:v>2.6999999999998181</c:v>
                </c:pt>
                <c:pt idx="5">
                  <c:v>-25</c:v>
                </c:pt>
                <c:pt idx="6">
                  <c:v>-5</c:v>
                </c:pt>
                <c:pt idx="7">
                  <c:v>-40</c:v>
                </c:pt>
                <c:pt idx="8">
                  <c:v>17</c:v>
                </c:pt>
                <c:pt idx="9">
                  <c:v>9</c:v>
                </c:pt>
                <c:pt idx="10">
                  <c:v>3.5</c:v>
                </c:pt>
                <c:pt idx="11">
                  <c:v>-3</c:v>
                </c:pt>
                <c:pt idx="12">
                  <c:v>-69</c:v>
                </c:pt>
                <c:pt idx="13">
                  <c:v>-56</c:v>
                </c:pt>
                <c:pt idx="14">
                  <c:v>22.439999999999998</c:v>
                </c:pt>
                <c:pt idx="15">
                  <c:v>-11</c:v>
                </c:pt>
                <c:pt idx="16">
                  <c:v>-1</c:v>
                </c:pt>
                <c:pt idx="17">
                  <c:v>17</c:v>
                </c:pt>
                <c:pt idx="18">
                  <c:v>6.0000000000000568</c:v>
                </c:pt>
                <c:pt idx="19">
                  <c:v>15</c:v>
                </c:pt>
                <c:pt idx="20">
                  <c:v>-6</c:v>
                </c:pt>
              </c:numCache>
            </c:numRef>
          </c:val>
          <c:extLst>
            <c:ext xmlns:c16="http://schemas.microsoft.com/office/drawing/2014/chart" uri="{C3380CC4-5D6E-409C-BE32-E72D297353CC}">
              <c16:uniqueId val="{00000004-5593-4C87-9C46-C59506DCBAC7}"/>
            </c:ext>
          </c:extLst>
        </c:ser>
        <c:ser>
          <c:idx val="5"/>
          <c:order val="5"/>
          <c:tx>
            <c:strRef>
              <c:f>Summary!$O$3</c:f>
              <c:strCache>
                <c:ptCount val="1"/>
                <c:pt idx="0">
                  <c:v>2025</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Summary!$A$4:$A$24</c:f>
              <c:strCache>
                <c:ptCount val="21"/>
                <c:pt idx="0">
                  <c:v>Aylesbeare</c:v>
                </c:pt>
                <c:pt idx="1">
                  <c:v>Barnstaple</c:v>
                </c:pt>
                <c:pt idx="2">
                  <c:v>Cadbury</c:v>
                </c:pt>
                <c:pt idx="3">
                  <c:v>Christianity</c:v>
                </c:pt>
                <c:pt idx="4">
                  <c:v>Cullompton &amp; Tiverton</c:v>
                </c:pt>
                <c:pt idx="5">
                  <c:v>Hartland</c:v>
                </c:pt>
                <c:pt idx="6">
                  <c:v>Holsworthy</c:v>
                </c:pt>
                <c:pt idx="7">
                  <c:v>Honiton</c:v>
                </c:pt>
                <c:pt idx="8">
                  <c:v>Ivybridge</c:v>
                </c:pt>
                <c:pt idx="9">
                  <c:v>Kenn</c:v>
                </c:pt>
                <c:pt idx="10">
                  <c:v>Newton Abbot</c:v>
                </c:pt>
                <c:pt idx="11">
                  <c:v>Okehampton</c:v>
                </c:pt>
                <c:pt idx="12">
                  <c:v>Ottery</c:v>
                </c:pt>
                <c:pt idx="13">
                  <c:v>Plymouth City</c:v>
                </c:pt>
                <c:pt idx="14">
                  <c:v>Shirwell</c:v>
                </c:pt>
                <c:pt idx="15">
                  <c:v>South Molton</c:v>
                </c:pt>
                <c:pt idx="16">
                  <c:v>Tavistock</c:v>
                </c:pt>
                <c:pt idx="17">
                  <c:v>Torbay</c:v>
                </c:pt>
                <c:pt idx="18">
                  <c:v>Torrington</c:v>
                </c:pt>
                <c:pt idx="19">
                  <c:v>Totnes</c:v>
                </c:pt>
                <c:pt idx="20">
                  <c:v>Woodleigh</c:v>
                </c:pt>
              </c:strCache>
            </c:strRef>
          </c:cat>
          <c:val>
            <c:numRef>
              <c:f>Summary!$O$4:$O$24</c:f>
              <c:numCache>
                <c:formatCode>#,##0.00;[Red]\(#,##0.00\)</c:formatCode>
                <c:ptCount val="21"/>
                <c:pt idx="0">
                  <c:v>-54</c:v>
                </c:pt>
                <c:pt idx="1">
                  <c:v>12.299999999999955</c:v>
                </c:pt>
                <c:pt idx="2">
                  <c:v>-32</c:v>
                </c:pt>
                <c:pt idx="3">
                  <c:v>-28.200000000000045</c:v>
                </c:pt>
                <c:pt idx="4">
                  <c:v>-9.1099999999996726</c:v>
                </c:pt>
                <c:pt idx="5">
                  <c:v>9</c:v>
                </c:pt>
                <c:pt idx="6">
                  <c:v>15</c:v>
                </c:pt>
                <c:pt idx="7">
                  <c:v>-3</c:v>
                </c:pt>
                <c:pt idx="8">
                  <c:v>-12.600000000000023</c:v>
                </c:pt>
                <c:pt idx="9">
                  <c:v>-22</c:v>
                </c:pt>
                <c:pt idx="10">
                  <c:v>-37</c:v>
                </c:pt>
                <c:pt idx="11">
                  <c:v>6</c:v>
                </c:pt>
                <c:pt idx="12">
                  <c:v>8.5</c:v>
                </c:pt>
                <c:pt idx="13">
                  <c:v>14.099999999999909</c:v>
                </c:pt>
                <c:pt idx="14">
                  <c:v>11.889999999999986</c:v>
                </c:pt>
                <c:pt idx="15">
                  <c:v>-10.5</c:v>
                </c:pt>
                <c:pt idx="16">
                  <c:v>-18.533300000000054</c:v>
                </c:pt>
                <c:pt idx="17">
                  <c:v>0.5</c:v>
                </c:pt>
                <c:pt idx="18">
                  <c:v>-9.7999999999998977</c:v>
                </c:pt>
                <c:pt idx="19">
                  <c:v>29</c:v>
                </c:pt>
                <c:pt idx="20">
                  <c:v>-20</c:v>
                </c:pt>
              </c:numCache>
            </c:numRef>
          </c:val>
          <c:extLst>
            <c:ext xmlns:c16="http://schemas.microsoft.com/office/drawing/2014/chart" uri="{C3380CC4-5D6E-409C-BE32-E72D297353CC}">
              <c16:uniqueId val="{00000005-5593-4C87-9C46-C59506DCBAC7}"/>
            </c:ext>
          </c:extLst>
        </c:ser>
        <c:dLbls>
          <c:showLegendKey val="0"/>
          <c:showVal val="0"/>
          <c:showCatName val="0"/>
          <c:showSerName val="0"/>
          <c:showPercent val="0"/>
          <c:showBubbleSize val="0"/>
        </c:dLbls>
        <c:gapWidth val="75"/>
        <c:shape val="box"/>
        <c:axId val="874229864"/>
        <c:axId val="874231664"/>
        <c:axId val="0"/>
      </c:bar3DChart>
      <c:catAx>
        <c:axId val="874229864"/>
        <c:scaling>
          <c:orientation val="maxMin"/>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74231664"/>
        <c:crosses val="autoZero"/>
        <c:auto val="1"/>
        <c:lblAlgn val="ctr"/>
        <c:lblOffset val="100"/>
        <c:noMultiLvlLbl val="0"/>
      </c:catAx>
      <c:valAx>
        <c:axId val="874231664"/>
        <c:scaling>
          <c:orientation val="minMax"/>
        </c:scaling>
        <c:delete val="0"/>
        <c:axPos val="r"/>
        <c:majorGridlines>
          <c:spPr>
            <a:ln w="9525" cap="flat" cmpd="sng" algn="ctr">
              <a:solidFill>
                <a:schemeClr val="tx1">
                  <a:lumMod val="15000"/>
                  <a:lumOff val="85000"/>
                </a:schemeClr>
              </a:solidFill>
              <a:round/>
            </a:ln>
            <a:effectLst/>
          </c:spPr>
        </c:majorGridlines>
        <c:numFmt formatCode="#,##0.00;[Red]\(#,##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742298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Annual</a:t>
            </a:r>
            <a:r>
              <a:rPr lang="en-GB" baseline="0"/>
              <a:t> % Increase/Decrease in Participant Number by Deanery</a:t>
            </a:r>
          </a:p>
          <a:p>
            <a:pPr>
              <a:defRPr/>
            </a:pPr>
            <a:r>
              <a:rPr lang="en-GB" baseline="0"/>
              <a:t>2018 to 2024</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Summary!$Q$3</c:f>
              <c:strCache>
                <c:ptCount val="1"/>
                <c:pt idx="0">
                  <c:v>2020</c:v>
                </c:pt>
              </c:strCache>
            </c:strRef>
          </c:tx>
          <c:spPr>
            <a:solidFill>
              <a:schemeClr val="accent1"/>
            </a:solidFill>
            <a:ln>
              <a:noFill/>
            </a:ln>
            <a:effectLst/>
            <a:sp3d/>
          </c:spPr>
          <c:invertIfNegative val="0"/>
          <c:cat>
            <c:strRef>
              <c:f>Summary!$A$4:$A$24</c:f>
              <c:strCache>
                <c:ptCount val="21"/>
                <c:pt idx="0">
                  <c:v>Aylesbeare</c:v>
                </c:pt>
                <c:pt idx="1">
                  <c:v>Barnstaple</c:v>
                </c:pt>
                <c:pt idx="2">
                  <c:v>Cadbury</c:v>
                </c:pt>
                <c:pt idx="3">
                  <c:v>Christianity</c:v>
                </c:pt>
                <c:pt idx="4">
                  <c:v>Cullompton &amp; Tiverton</c:v>
                </c:pt>
                <c:pt idx="5">
                  <c:v>Hartland</c:v>
                </c:pt>
                <c:pt idx="6">
                  <c:v>Holsworthy</c:v>
                </c:pt>
                <c:pt idx="7">
                  <c:v>Honiton</c:v>
                </c:pt>
                <c:pt idx="8">
                  <c:v>Ivybridge</c:v>
                </c:pt>
                <c:pt idx="9">
                  <c:v>Kenn</c:v>
                </c:pt>
                <c:pt idx="10">
                  <c:v>Newton Abbot</c:v>
                </c:pt>
                <c:pt idx="11">
                  <c:v>Okehampton</c:v>
                </c:pt>
                <c:pt idx="12">
                  <c:v>Ottery</c:v>
                </c:pt>
                <c:pt idx="13">
                  <c:v>Plymouth City</c:v>
                </c:pt>
                <c:pt idx="14">
                  <c:v>Shirwell</c:v>
                </c:pt>
                <c:pt idx="15">
                  <c:v>South Molton</c:v>
                </c:pt>
                <c:pt idx="16">
                  <c:v>Tavistock</c:v>
                </c:pt>
                <c:pt idx="17">
                  <c:v>Torbay</c:v>
                </c:pt>
                <c:pt idx="18">
                  <c:v>Torrington</c:v>
                </c:pt>
                <c:pt idx="19">
                  <c:v>Totnes</c:v>
                </c:pt>
                <c:pt idx="20">
                  <c:v>Woodleigh</c:v>
                </c:pt>
              </c:strCache>
            </c:strRef>
          </c:cat>
          <c:val>
            <c:numRef>
              <c:f>Summary!$Q$4:$Q$24</c:f>
              <c:numCache>
                <c:formatCode>0%</c:formatCode>
                <c:ptCount val="21"/>
                <c:pt idx="0">
                  <c:v>-1.9022708358101405E-3</c:v>
                </c:pt>
                <c:pt idx="1">
                  <c:v>-1.2471655328798186E-2</c:v>
                </c:pt>
                <c:pt idx="2">
                  <c:v>-1.2589928057553957E-2</c:v>
                </c:pt>
                <c:pt idx="3">
                  <c:v>9.2478421701602965E-3</c:v>
                </c:pt>
                <c:pt idx="4">
                  <c:v>-1.441031475161168E-2</c:v>
                </c:pt>
                <c:pt idx="5">
                  <c:v>-4.9808429118773943E-2</c:v>
                </c:pt>
                <c:pt idx="6">
                  <c:v>1.8867924528301886E-2</c:v>
                </c:pt>
                <c:pt idx="7">
                  <c:v>-1.2855831037649219E-2</c:v>
                </c:pt>
                <c:pt idx="8">
                  <c:v>-3.875968992248062E-2</c:v>
                </c:pt>
                <c:pt idx="9">
                  <c:v>-7.556675062972292E-3</c:v>
                </c:pt>
                <c:pt idx="10">
                  <c:v>2.6556776556776556E-2</c:v>
                </c:pt>
                <c:pt idx="11">
                  <c:v>-1.8121911037891267E-2</c:v>
                </c:pt>
                <c:pt idx="12">
                  <c:v>-2.7600346975790554E-2</c:v>
                </c:pt>
                <c:pt idx="13">
                  <c:v>4.1469418670706262E-2</c:v>
                </c:pt>
                <c:pt idx="14">
                  <c:v>1.2526096033402923E-2</c:v>
                </c:pt>
                <c:pt idx="15">
                  <c:v>2.8629856850715747E-2</c:v>
                </c:pt>
                <c:pt idx="16">
                  <c:v>0</c:v>
                </c:pt>
                <c:pt idx="17">
                  <c:v>1.8922961854898994E-2</c:v>
                </c:pt>
                <c:pt idx="18">
                  <c:v>8.1081081081081086E-3</c:v>
                </c:pt>
                <c:pt idx="19">
                  <c:v>2.5873221216041399E-3</c:v>
                </c:pt>
                <c:pt idx="20">
                  <c:v>0</c:v>
                </c:pt>
              </c:numCache>
            </c:numRef>
          </c:val>
          <c:extLst>
            <c:ext xmlns:c16="http://schemas.microsoft.com/office/drawing/2014/chart" uri="{C3380CC4-5D6E-409C-BE32-E72D297353CC}">
              <c16:uniqueId val="{00000000-089F-4B32-B9A6-AE543C269F20}"/>
            </c:ext>
          </c:extLst>
        </c:ser>
        <c:ser>
          <c:idx val="1"/>
          <c:order val="1"/>
          <c:tx>
            <c:strRef>
              <c:f>Summary!$R$3</c:f>
              <c:strCache>
                <c:ptCount val="1"/>
                <c:pt idx="0">
                  <c:v>2021</c:v>
                </c:pt>
              </c:strCache>
            </c:strRef>
          </c:tx>
          <c:spPr>
            <a:solidFill>
              <a:schemeClr val="accent2"/>
            </a:solidFill>
            <a:ln>
              <a:noFill/>
            </a:ln>
            <a:effectLst/>
            <a:sp3d/>
          </c:spPr>
          <c:invertIfNegative val="0"/>
          <c:cat>
            <c:strRef>
              <c:f>Summary!$A$4:$A$24</c:f>
              <c:strCache>
                <c:ptCount val="21"/>
                <c:pt idx="0">
                  <c:v>Aylesbeare</c:v>
                </c:pt>
                <c:pt idx="1">
                  <c:v>Barnstaple</c:v>
                </c:pt>
                <c:pt idx="2">
                  <c:v>Cadbury</c:v>
                </c:pt>
                <c:pt idx="3">
                  <c:v>Christianity</c:v>
                </c:pt>
                <c:pt idx="4">
                  <c:v>Cullompton &amp; Tiverton</c:v>
                </c:pt>
                <c:pt idx="5">
                  <c:v>Hartland</c:v>
                </c:pt>
                <c:pt idx="6">
                  <c:v>Holsworthy</c:v>
                </c:pt>
                <c:pt idx="7">
                  <c:v>Honiton</c:v>
                </c:pt>
                <c:pt idx="8">
                  <c:v>Ivybridge</c:v>
                </c:pt>
                <c:pt idx="9">
                  <c:v>Kenn</c:v>
                </c:pt>
                <c:pt idx="10">
                  <c:v>Newton Abbot</c:v>
                </c:pt>
                <c:pt idx="11">
                  <c:v>Okehampton</c:v>
                </c:pt>
                <c:pt idx="12">
                  <c:v>Ottery</c:v>
                </c:pt>
                <c:pt idx="13">
                  <c:v>Plymouth City</c:v>
                </c:pt>
                <c:pt idx="14">
                  <c:v>Shirwell</c:v>
                </c:pt>
                <c:pt idx="15">
                  <c:v>South Molton</c:v>
                </c:pt>
                <c:pt idx="16">
                  <c:v>Tavistock</c:v>
                </c:pt>
                <c:pt idx="17">
                  <c:v>Torbay</c:v>
                </c:pt>
                <c:pt idx="18">
                  <c:v>Torrington</c:v>
                </c:pt>
                <c:pt idx="19">
                  <c:v>Totnes</c:v>
                </c:pt>
                <c:pt idx="20">
                  <c:v>Woodleigh</c:v>
                </c:pt>
              </c:strCache>
            </c:strRef>
          </c:cat>
          <c:val>
            <c:numRef>
              <c:f>Summary!$R$4:$R$24</c:f>
              <c:numCache>
                <c:formatCode>0%</c:formatCode>
                <c:ptCount val="21"/>
                <c:pt idx="0">
                  <c:v>-0.12567004169148302</c:v>
                </c:pt>
                <c:pt idx="1">
                  <c:v>-4.4776119402985072E-2</c:v>
                </c:pt>
                <c:pt idx="2">
                  <c:v>-5.2823315118397086E-2</c:v>
                </c:pt>
                <c:pt idx="3">
                  <c:v>-6.4752596212584002E-2</c:v>
                </c:pt>
                <c:pt idx="4">
                  <c:v>-5.4405540592535627E-2</c:v>
                </c:pt>
                <c:pt idx="5">
                  <c:v>-5.6451612903225805E-2</c:v>
                </c:pt>
                <c:pt idx="6">
                  <c:v>-9.7222222222222224E-2</c:v>
                </c:pt>
                <c:pt idx="7">
                  <c:v>-8.8372093023255813E-2</c:v>
                </c:pt>
                <c:pt idx="8">
                  <c:v>-2.1505376344086023E-2</c:v>
                </c:pt>
                <c:pt idx="9">
                  <c:v>-0.116751269035533</c:v>
                </c:pt>
                <c:pt idx="10">
                  <c:v>-6.7796610169491525E-2</c:v>
                </c:pt>
                <c:pt idx="11">
                  <c:v>-6.0402684563758392E-2</c:v>
                </c:pt>
                <c:pt idx="12">
                  <c:v>-5.8957099991890215E-2</c:v>
                </c:pt>
                <c:pt idx="13">
                  <c:v>-4.0454545454545451E-2</c:v>
                </c:pt>
                <c:pt idx="14">
                  <c:v>-0.13402061855670103</c:v>
                </c:pt>
                <c:pt idx="15">
                  <c:v>-0.14512922465208747</c:v>
                </c:pt>
                <c:pt idx="16">
                  <c:v>-0.12149532710280374</c:v>
                </c:pt>
                <c:pt idx="17">
                  <c:v>-8.0966013359759198E-2</c:v>
                </c:pt>
                <c:pt idx="18">
                  <c:v>-6.1662198391420911E-2</c:v>
                </c:pt>
                <c:pt idx="19">
                  <c:v>-0.12</c:v>
                </c:pt>
                <c:pt idx="20">
                  <c:v>-4.3041606886657105E-2</c:v>
                </c:pt>
              </c:numCache>
            </c:numRef>
          </c:val>
          <c:extLst>
            <c:ext xmlns:c16="http://schemas.microsoft.com/office/drawing/2014/chart" uri="{C3380CC4-5D6E-409C-BE32-E72D297353CC}">
              <c16:uniqueId val="{0000001F-089F-4B32-B9A6-AE543C269F20}"/>
            </c:ext>
          </c:extLst>
        </c:ser>
        <c:ser>
          <c:idx val="2"/>
          <c:order val="2"/>
          <c:tx>
            <c:strRef>
              <c:f>Summary!$S$3</c:f>
              <c:strCache>
                <c:ptCount val="1"/>
                <c:pt idx="0">
                  <c:v>2022</c:v>
                </c:pt>
              </c:strCache>
            </c:strRef>
          </c:tx>
          <c:spPr>
            <a:solidFill>
              <a:schemeClr val="accent3"/>
            </a:solidFill>
            <a:ln>
              <a:noFill/>
            </a:ln>
            <a:effectLst/>
            <a:sp3d/>
          </c:spPr>
          <c:invertIfNegative val="0"/>
          <c:cat>
            <c:strRef>
              <c:f>Summary!$A$4:$A$24</c:f>
              <c:strCache>
                <c:ptCount val="21"/>
                <c:pt idx="0">
                  <c:v>Aylesbeare</c:v>
                </c:pt>
                <c:pt idx="1">
                  <c:v>Barnstaple</c:v>
                </c:pt>
                <c:pt idx="2">
                  <c:v>Cadbury</c:v>
                </c:pt>
                <c:pt idx="3">
                  <c:v>Christianity</c:v>
                </c:pt>
                <c:pt idx="4">
                  <c:v>Cullompton &amp; Tiverton</c:v>
                </c:pt>
                <c:pt idx="5">
                  <c:v>Hartland</c:v>
                </c:pt>
                <c:pt idx="6">
                  <c:v>Holsworthy</c:v>
                </c:pt>
                <c:pt idx="7">
                  <c:v>Honiton</c:v>
                </c:pt>
                <c:pt idx="8">
                  <c:v>Ivybridge</c:v>
                </c:pt>
                <c:pt idx="9">
                  <c:v>Kenn</c:v>
                </c:pt>
                <c:pt idx="10">
                  <c:v>Newton Abbot</c:v>
                </c:pt>
                <c:pt idx="11">
                  <c:v>Okehampton</c:v>
                </c:pt>
                <c:pt idx="12">
                  <c:v>Ottery</c:v>
                </c:pt>
                <c:pt idx="13">
                  <c:v>Plymouth City</c:v>
                </c:pt>
                <c:pt idx="14">
                  <c:v>Shirwell</c:v>
                </c:pt>
                <c:pt idx="15">
                  <c:v>South Molton</c:v>
                </c:pt>
                <c:pt idx="16">
                  <c:v>Tavistock</c:v>
                </c:pt>
                <c:pt idx="17">
                  <c:v>Torbay</c:v>
                </c:pt>
                <c:pt idx="18">
                  <c:v>Torrington</c:v>
                </c:pt>
                <c:pt idx="19">
                  <c:v>Totnes</c:v>
                </c:pt>
                <c:pt idx="20">
                  <c:v>Woodleigh</c:v>
                </c:pt>
              </c:strCache>
            </c:strRef>
          </c:cat>
          <c:val>
            <c:numRef>
              <c:f>Summary!$S$4:$S$24</c:f>
              <c:numCache>
                <c:formatCode>0%</c:formatCode>
                <c:ptCount val="21"/>
                <c:pt idx="0">
                  <c:v>-5.0408719346049048E-2</c:v>
                </c:pt>
                <c:pt idx="1">
                  <c:v>-0.11484374999999994</c:v>
                </c:pt>
                <c:pt idx="2">
                  <c:v>-3.2692307692307694E-2</c:v>
                </c:pt>
                <c:pt idx="3">
                  <c:v>-0.12606139777922926</c:v>
                </c:pt>
                <c:pt idx="4">
                  <c:v>-9.7493489583333301E-2</c:v>
                </c:pt>
                <c:pt idx="5">
                  <c:v>-6.5705128205128208E-2</c:v>
                </c:pt>
                <c:pt idx="6">
                  <c:v>-0.17435897435897435</c:v>
                </c:pt>
                <c:pt idx="7">
                  <c:v>-5.8061224489795893E-2</c:v>
                </c:pt>
                <c:pt idx="8">
                  <c:v>-0.12637362637362637</c:v>
                </c:pt>
                <c:pt idx="9">
                  <c:v>-8.4770114942528729E-2</c:v>
                </c:pt>
                <c:pt idx="10">
                  <c:v>-8.6124401913875603E-2</c:v>
                </c:pt>
                <c:pt idx="11">
                  <c:v>7.1428571428571426E-3</c:v>
                </c:pt>
                <c:pt idx="12">
                  <c:v>-9.2812823164426086E-2</c:v>
                </c:pt>
                <c:pt idx="13">
                  <c:v>-0.14324964471814311</c:v>
                </c:pt>
                <c:pt idx="14">
                  <c:v>-0.1380952380952381</c:v>
                </c:pt>
                <c:pt idx="15">
                  <c:v>-1.6279069767441597E-3</c:v>
                </c:pt>
                <c:pt idx="16">
                  <c:v>-7.29483282674772E-2</c:v>
                </c:pt>
                <c:pt idx="17">
                  <c:v>-0.15575079872204473</c:v>
                </c:pt>
                <c:pt idx="18">
                  <c:v>2.457142857142831E-2</c:v>
                </c:pt>
                <c:pt idx="19">
                  <c:v>-0.12463343108504399</c:v>
                </c:pt>
                <c:pt idx="20">
                  <c:v>-7.7961019490254871E-2</c:v>
                </c:pt>
              </c:numCache>
            </c:numRef>
          </c:val>
          <c:extLst>
            <c:ext xmlns:c16="http://schemas.microsoft.com/office/drawing/2014/chart" uri="{C3380CC4-5D6E-409C-BE32-E72D297353CC}">
              <c16:uniqueId val="{00000020-089F-4B32-B9A6-AE543C269F20}"/>
            </c:ext>
          </c:extLst>
        </c:ser>
        <c:ser>
          <c:idx val="3"/>
          <c:order val="3"/>
          <c:tx>
            <c:strRef>
              <c:f>Summary!$T$3</c:f>
              <c:strCache>
                <c:ptCount val="1"/>
                <c:pt idx="0">
                  <c:v>2023</c:v>
                </c:pt>
              </c:strCache>
            </c:strRef>
          </c:tx>
          <c:spPr>
            <a:solidFill>
              <a:schemeClr val="accent4"/>
            </a:solidFill>
            <a:ln>
              <a:noFill/>
            </a:ln>
            <a:effectLst/>
            <a:sp3d/>
          </c:spPr>
          <c:invertIfNegative val="0"/>
          <c:cat>
            <c:strRef>
              <c:f>Summary!$A$4:$A$24</c:f>
              <c:strCache>
                <c:ptCount val="21"/>
                <c:pt idx="0">
                  <c:v>Aylesbeare</c:v>
                </c:pt>
                <c:pt idx="1">
                  <c:v>Barnstaple</c:v>
                </c:pt>
                <c:pt idx="2">
                  <c:v>Cadbury</c:v>
                </c:pt>
                <c:pt idx="3">
                  <c:v>Christianity</c:v>
                </c:pt>
                <c:pt idx="4">
                  <c:v>Cullompton &amp; Tiverton</c:v>
                </c:pt>
                <c:pt idx="5">
                  <c:v>Hartland</c:v>
                </c:pt>
                <c:pt idx="6">
                  <c:v>Holsworthy</c:v>
                </c:pt>
                <c:pt idx="7">
                  <c:v>Honiton</c:v>
                </c:pt>
                <c:pt idx="8">
                  <c:v>Ivybridge</c:v>
                </c:pt>
                <c:pt idx="9">
                  <c:v>Kenn</c:v>
                </c:pt>
                <c:pt idx="10">
                  <c:v>Newton Abbot</c:v>
                </c:pt>
                <c:pt idx="11">
                  <c:v>Okehampton</c:v>
                </c:pt>
                <c:pt idx="12">
                  <c:v>Ottery</c:v>
                </c:pt>
                <c:pt idx="13">
                  <c:v>Plymouth City</c:v>
                </c:pt>
                <c:pt idx="14">
                  <c:v>Shirwell</c:v>
                </c:pt>
                <c:pt idx="15">
                  <c:v>South Molton</c:v>
                </c:pt>
                <c:pt idx="16">
                  <c:v>Tavistock</c:v>
                </c:pt>
                <c:pt idx="17">
                  <c:v>Torbay</c:v>
                </c:pt>
                <c:pt idx="18">
                  <c:v>Torrington</c:v>
                </c:pt>
                <c:pt idx="19">
                  <c:v>Totnes</c:v>
                </c:pt>
                <c:pt idx="20">
                  <c:v>Woodleigh</c:v>
                </c:pt>
              </c:strCache>
            </c:strRef>
          </c:cat>
          <c:val>
            <c:numRef>
              <c:f>Summary!$T$4:$T$24</c:f>
              <c:numCache>
                <c:formatCode>0%</c:formatCode>
                <c:ptCount val="21"/>
                <c:pt idx="0">
                  <c:v>9.6126255380200865E-2</c:v>
                </c:pt>
                <c:pt idx="1">
                  <c:v>1.4325480344897758E-2</c:v>
                </c:pt>
                <c:pt idx="2">
                  <c:v>1.7892644135188866E-2</c:v>
                </c:pt>
                <c:pt idx="3">
                  <c:v>6.9506726457399109E-2</c:v>
                </c:pt>
                <c:pt idx="4">
                  <c:v>-7.2137060414788094E-3</c:v>
                </c:pt>
                <c:pt idx="5">
                  <c:v>8.5763293310463125E-3</c:v>
                </c:pt>
                <c:pt idx="6">
                  <c:v>2.4844720496894408E-2</c:v>
                </c:pt>
                <c:pt idx="7">
                  <c:v>-3.9107355649442122E-2</c:v>
                </c:pt>
                <c:pt idx="8">
                  <c:v>-9.1194968553459113E-2</c:v>
                </c:pt>
                <c:pt idx="9">
                  <c:v>-4.0816326530612242E-2</c:v>
                </c:pt>
                <c:pt idx="10">
                  <c:v>3.5602094240837698E-2</c:v>
                </c:pt>
                <c:pt idx="11">
                  <c:v>-1.0638297872340425E-2</c:v>
                </c:pt>
                <c:pt idx="12">
                  <c:v>-3.0113042652227646E-2</c:v>
                </c:pt>
                <c:pt idx="13">
                  <c:v>-2.8198606657082325E-3</c:v>
                </c:pt>
                <c:pt idx="14">
                  <c:v>5.6160220994475096E-2</c:v>
                </c:pt>
                <c:pt idx="15">
                  <c:v>-6.1262520382017259E-2</c:v>
                </c:pt>
                <c:pt idx="16">
                  <c:v>-1.9672131147540985E-2</c:v>
                </c:pt>
                <c:pt idx="17">
                  <c:v>5.9602649006622516E-2</c:v>
                </c:pt>
                <c:pt idx="18">
                  <c:v>7.9196876742889125E-2</c:v>
                </c:pt>
                <c:pt idx="19">
                  <c:v>7.5376884422110546E-2</c:v>
                </c:pt>
                <c:pt idx="20">
                  <c:v>-3.5772357723577237E-2</c:v>
                </c:pt>
              </c:numCache>
            </c:numRef>
          </c:val>
          <c:extLst>
            <c:ext xmlns:c16="http://schemas.microsoft.com/office/drawing/2014/chart" uri="{C3380CC4-5D6E-409C-BE32-E72D297353CC}">
              <c16:uniqueId val="{00000021-089F-4B32-B9A6-AE543C269F20}"/>
            </c:ext>
          </c:extLst>
        </c:ser>
        <c:ser>
          <c:idx val="4"/>
          <c:order val="4"/>
          <c:tx>
            <c:strRef>
              <c:f>Summary!$U$3</c:f>
              <c:strCache>
                <c:ptCount val="1"/>
                <c:pt idx="0">
                  <c:v>2024</c:v>
                </c:pt>
              </c:strCache>
            </c:strRef>
          </c:tx>
          <c:spPr>
            <a:solidFill>
              <a:schemeClr val="accent5"/>
            </a:solidFill>
            <a:ln>
              <a:noFill/>
            </a:ln>
            <a:effectLst/>
            <a:sp3d/>
          </c:spPr>
          <c:invertIfNegative val="0"/>
          <c:cat>
            <c:strRef>
              <c:f>Summary!$A$4:$A$24</c:f>
              <c:strCache>
                <c:ptCount val="21"/>
                <c:pt idx="0">
                  <c:v>Aylesbeare</c:v>
                </c:pt>
                <c:pt idx="1">
                  <c:v>Barnstaple</c:v>
                </c:pt>
                <c:pt idx="2">
                  <c:v>Cadbury</c:v>
                </c:pt>
                <c:pt idx="3">
                  <c:v>Christianity</c:v>
                </c:pt>
                <c:pt idx="4">
                  <c:v>Cullompton &amp; Tiverton</c:v>
                </c:pt>
                <c:pt idx="5">
                  <c:v>Hartland</c:v>
                </c:pt>
                <c:pt idx="6">
                  <c:v>Holsworthy</c:v>
                </c:pt>
                <c:pt idx="7">
                  <c:v>Honiton</c:v>
                </c:pt>
                <c:pt idx="8">
                  <c:v>Ivybridge</c:v>
                </c:pt>
                <c:pt idx="9">
                  <c:v>Kenn</c:v>
                </c:pt>
                <c:pt idx="10">
                  <c:v>Newton Abbot</c:v>
                </c:pt>
                <c:pt idx="11">
                  <c:v>Okehampton</c:v>
                </c:pt>
                <c:pt idx="12">
                  <c:v>Ottery</c:v>
                </c:pt>
                <c:pt idx="13">
                  <c:v>Plymouth City</c:v>
                </c:pt>
                <c:pt idx="14">
                  <c:v>Shirwell</c:v>
                </c:pt>
                <c:pt idx="15">
                  <c:v>South Molton</c:v>
                </c:pt>
                <c:pt idx="16">
                  <c:v>Tavistock</c:v>
                </c:pt>
                <c:pt idx="17">
                  <c:v>Torbay</c:v>
                </c:pt>
                <c:pt idx="18">
                  <c:v>Torrington</c:v>
                </c:pt>
                <c:pt idx="19">
                  <c:v>Totnes</c:v>
                </c:pt>
                <c:pt idx="20">
                  <c:v>Woodleigh</c:v>
                </c:pt>
              </c:strCache>
            </c:strRef>
          </c:cat>
          <c:val>
            <c:numRef>
              <c:f>Summary!$U$4:$U$24</c:f>
              <c:numCache>
                <c:formatCode>0%</c:formatCode>
                <c:ptCount val="21"/>
                <c:pt idx="0">
                  <c:v>-5.235602094240838E-3</c:v>
                </c:pt>
                <c:pt idx="1">
                  <c:v>5.0468540829986676E-2</c:v>
                </c:pt>
                <c:pt idx="2">
                  <c:v>-0.10546875</c:v>
                </c:pt>
                <c:pt idx="3">
                  <c:v>8.0223619846261321E-2</c:v>
                </c:pt>
                <c:pt idx="4">
                  <c:v>2.4523160762941129E-3</c:v>
                </c:pt>
                <c:pt idx="5">
                  <c:v>-5.6689342403628121E-2</c:v>
                </c:pt>
                <c:pt idx="6">
                  <c:v>-3.0303030303030304E-2</c:v>
                </c:pt>
                <c:pt idx="7">
                  <c:v>-4.5095828635851182E-2</c:v>
                </c:pt>
                <c:pt idx="8">
                  <c:v>5.8823529411764705E-2</c:v>
                </c:pt>
                <c:pt idx="9">
                  <c:v>1.4729950900163666E-2</c:v>
                </c:pt>
                <c:pt idx="10">
                  <c:v>3.5389282103134479E-3</c:v>
                </c:pt>
                <c:pt idx="11">
                  <c:v>-5.3763440860215058E-3</c:v>
                </c:pt>
                <c:pt idx="12">
                  <c:v>-6.7580803134182174E-2</c:v>
                </c:pt>
                <c:pt idx="13">
                  <c:v>-3.1050734682561684E-2</c:v>
                </c:pt>
                <c:pt idx="14">
                  <c:v>5.869275233437083E-2</c:v>
                </c:pt>
                <c:pt idx="15">
                  <c:v>-2.729528535980149E-2</c:v>
                </c:pt>
                <c:pt idx="16">
                  <c:v>-1.6722408026755853E-3</c:v>
                </c:pt>
                <c:pt idx="17">
                  <c:v>1.5178571428571428E-2</c:v>
                </c:pt>
                <c:pt idx="18">
                  <c:v>1.5503875968992397E-2</c:v>
                </c:pt>
                <c:pt idx="19">
                  <c:v>2.336448598130841E-2</c:v>
                </c:pt>
                <c:pt idx="20">
                  <c:v>-1.0118043844856661E-2</c:v>
                </c:pt>
              </c:numCache>
            </c:numRef>
          </c:val>
          <c:extLst>
            <c:ext xmlns:c16="http://schemas.microsoft.com/office/drawing/2014/chart" uri="{C3380CC4-5D6E-409C-BE32-E72D297353CC}">
              <c16:uniqueId val="{00000022-089F-4B32-B9A6-AE543C269F20}"/>
            </c:ext>
          </c:extLst>
        </c:ser>
        <c:ser>
          <c:idx val="5"/>
          <c:order val="5"/>
          <c:tx>
            <c:strRef>
              <c:f>Summary!$V$3</c:f>
              <c:strCache>
                <c:ptCount val="1"/>
                <c:pt idx="0">
                  <c:v>2025</c:v>
                </c:pt>
              </c:strCache>
            </c:strRef>
          </c:tx>
          <c:spPr>
            <a:solidFill>
              <a:schemeClr val="accent6"/>
            </a:solidFill>
            <a:ln>
              <a:noFill/>
            </a:ln>
            <a:effectLst/>
            <a:sp3d/>
          </c:spPr>
          <c:invertIfNegative val="0"/>
          <c:cat>
            <c:strRef>
              <c:f>Summary!$A$4:$A$24</c:f>
              <c:strCache>
                <c:ptCount val="21"/>
                <c:pt idx="0">
                  <c:v>Aylesbeare</c:v>
                </c:pt>
                <c:pt idx="1">
                  <c:v>Barnstaple</c:v>
                </c:pt>
                <c:pt idx="2">
                  <c:v>Cadbury</c:v>
                </c:pt>
                <c:pt idx="3">
                  <c:v>Christianity</c:v>
                </c:pt>
                <c:pt idx="4">
                  <c:v>Cullompton &amp; Tiverton</c:v>
                </c:pt>
                <c:pt idx="5">
                  <c:v>Hartland</c:v>
                </c:pt>
                <c:pt idx="6">
                  <c:v>Holsworthy</c:v>
                </c:pt>
                <c:pt idx="7">
                  <c:v>Honiton</c:v>
                </c:pt>
                <c:pt idx="8">
                  <c:v>Ivybridge</c:v>
                </c:pt>
                <c:pt idx="9">
                  <c:v>Kenn</c:v>
                </c:pt>
                <c:pt idx="10">
                  <c:v>Newton Abbot</c:v>
                </c:pt>
                <c:pt idx="11">
                  <c:v>Okehampton</c:v>
                </c:pt>
                <c:pt idx="12">
                  <c:v>Ottery</c:v>
                </c:pt>
                <c:pt idx="13">
                  <c:v>Plymouth City</c:v>
                </c:pt>
                <c:pt idx="14">
                  <c:v>Shirwell</c:v>
                </c:pt>
                <c:pt idx="15">
                  <c:v>South Molton</c:v>
                </c:pt>
                <c:pt idx="16">
                  <c:v>Tavistock</c:v>
                </c:pt>
                <c:pt idx="17">
                  <c:v>Torbay</c:v>
                </c:pt>
                <c:pt idx="18">
                  <c:v>Torrington</c:v>
                </c:pt>
                <c:pt idx="19">
                  <c:v>Totnes</c:v>
                </c:pt>
                <c:pt idx="20">
                  <c:v>Woodleigh</c:v>
                </c:pt>
              </c:strCache>
            </c:strRef>
          </c:cat>
          <c:val>
            <c:numRef>
              <c:f>Summary!$V$4:$V$24</c:f>
              <c:numCache>
                <c:formatCode>0%</c:formatCode>
                <c:ptCount val="21"/>
                <c:pt idx="0">
                  <c:v>-7.1052631578947367E-2</c:v>
                </c:pt>
                <c:pt idx="1">
                  <c:v>1.5674780170765838E-2</c:v>
                </c:pt>
                <c:pt idx="2">
                  <c:v>-6.9868995633187769E-2</c:v>
                </c:pt>
                <c:pt idx="3">
                  <c:v>-1.8242980980721985E-2</c:v>
                </c:pt>
                <c:pt idx="4">
                  <c:v>-8.2540545438068991E-3</c:v>
                </c:pt>
                <c:pt idx="5">
                  <c:v>2.1634615384615384E-2</c:v>
                </c:pt>
                <c:pt idx="6">
                  <c:v>9.375E-2</c:v>
                </c:pt>
                <c:pt idx="7">
                  <c:v>-3.5419126328217238E-3</c:v>
                </c:pt>
                <c:pt idx="8">
                  <c:v>-4.117647058823537E-2</c:v>
                </c:pt>
                <c:pt idx="9">
                  <c:v>-3.5483870967741936E-2</c:v>
                </c:pt>
                <c:pt idx="10">
                  <c:v>-3.7279596977329972E-2</c:v>
                </c:pt>
                <c:pt idx="11">
                  <c:v>1.0810810810810811E-2</c:v>
                </c:pt>
                <c:pt idx="12">
                  <c:v>8.9285714285714281E-3</c:v>
                </c:pt>
                <c:pt idx="13">
                  <c:v>8.0686695278969437E-3</c:v>
                </c:pt>
                <c:pt idx="14">
                  <c:v>2.9374706623514556E-2</c:v>
                </c:pt>
                <c:pt idx="15">
                  <c:v>-2.6785714285714284E-2</c:v>
                </c:pt>
                <c:pt idx="16">
                  <c:v>-3.1044053601340122E-2</c:v>
                </c:pt>
                <c:pt idx="17">
                  <c:v>4.3975373790677223E-4</c:v>
                </c:pt>
                <c:pt idx="18">
                  <c:v>-2.4936386768447578E-2</c:v>
                </c:pt>
                <c:pt idx="19">
                  <c:v>4.4140030441400302E-2</c:v>
                </c:pt>
                <c:pt idx="20">
                  <c:v>-3.4071550255536626E-2</c:v>
                </c:pt>
              </c:numCache>
            </c:numRef>
          </c:val>
          <c:extLst>
            <c:ext xmlns:c16="http://schemas.microsoft.com/office/drawing/2014/chart" uri="{C3380CC4-5D6E-409C-BE32-E72D297353CC}">
              <c16:uniqueId val="{00000023-089F-4B32-B9A6-AE543C269F20}"/>
            </c:ext>
          </c:extLst>
        </c:ser>
        <c:dLbls>
          <c:showLegendKey val="0"/>
          <c:showVal val="0"/>
          <c:showCatName val="0"/>
          <c:showSerName val="0"/>
          <c:showPercent val="0"/>
          <c:showBubbleSize val="0"/>
        </c:dLbls>
        <c:gapWidth val="150"/>
        <c:shape val="box"/>
        <c:axId val="2045481624"/>
        <c:axId val="2045482704"/>
        <c:axId val="0"/>
      </c:bar3DChart>
      <c:catAx>
        <c:axId val="2045481624"/>
        <c:scaling>
          <c:orientation val="minMax"/>
        </c:scaling>
        <c:delete val="0"/>
        <c:axPos val="b"/>
        <c:minorGridlines>
          <c:spPr>
            <a:ln w="9525" cap="flat" cmpd="sng" algn="ctr">
              <a:solidFill>
                <a:schemeClr val="tx1">
                  <a:lumMod val="5000"/>
                  <a:lumOff val="95000"/>
                </a:schemeClr>
              </a:solidFill>
              <a:round/>
            </a:ln>
            <a:effectLst/>
          </c:spPr>
        </c:min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45482704"/>
        <c:crosses val="autoZero"/>
        <c:auto val="1"/>
        <c:lblAlgn val="ctr"/>
        <c:lblOffset val="100"/>
        <c:noMultiLvlLbl val="0"/>
      </c:catAx>
      <c:valAx>
        <c:axId val="20454827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454816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347">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219075</xdr:colOff>
      <xdr:row>2</xdr:row>
      <xdr:rowOff>0</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19075" y="32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0</xdr:col>
      <xdr:colOff>0</xdr:colOff>
      <xdr:row>3</xdr:row>
      <xdr:rowOff>95250</xdr:rowOff>
    </xdr:from>
    <xdr:ext cx="6029326" cy="70485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0" y="790575"/>
          <a:ext cx="6029326" cy="704850"/>
        </a:xfrm>
        <a:prstGeom prst="rect">
          <a:avLst/>
        </a:prstGeom>
        <a:solidFill>
          <a:schemeClr val="accent5">
            <a:lumMod val="40000"/>
            <a:lumOff val="6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sz="1100"/>
            <a:t>This workbook </a:t>
          </a:r>
          <a:r>
            <a:rPr lang="en-GB" sz="1100" baseline="0"/>
            <a:t> contains the Common Fund participant numbers for each Parish by Deanery from 2019 to 2025. Please click on the link next to the Deanery to which your Parish belongs to review your parish's figures. </a:t>
          </a:r>
          <a:endParaRPr lang="en-GB"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22860</xdr:colOff>
      <xdr:row>1</xdr:row>
      <xdr:rowOff>68580</xdr:rowOff>
    </xdr:from>
    <xdr:to>
      <xdr:col>14</xdr:col>
      <xdr:colOff>60960</xdr:colOff>
      <xdr:row>26</xdr:row>
      <xdr:rowOff>137160</xdr:rowOff>
    </xdr:to>
    <xdr:graphicFrame macro="">
      <xdr:nvGraphicFramePr>
        <xdr:cNvPr id="2" name="Chart 1">
          <a:extLst>
            <a:ext uri="{FF2B5EF4-FFF2-40B4-BE49-F238E27FC236}">
              <a16:creationId xmlns:a16="http://schemas.microsoft.com/office/drawing/2014/main" id="{EA68DF1F-CF30-E88C-1DE7-C1393109F38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28</xdr:row>
      <xdr:rowOff>41910</xdr:rowOff>
    </xdr:from>
    <xdr:to>
      <xdr:col>14</xdr:col>
      <xdr:colOff>91440</xdr:colOff>
      <xdr:row>57</xdr:row>
      <xdr:rowOff>114300</xdr:rowOff>
    </xdr:to>
    <xdr:graphicFrame macro="">
      <xdr:nvGraphicFramePr>
        <xdr:cNvPr id="3" name="Chart 2">
          <a:extLst>
            <a:ext uri="{FF2B5EF4-FFF2-40B4-BE49-F238E27FC236}">
              <a16:creationId xmlns:a16="http://schemas.microsoft.com/office/drawing/2014/main" id="{C36EF4BE-541C-854D-1234-F141518E103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45720</xdr:colOff>
      <xdr:row>59</xdr:row>
      <xdr:rowOff>26670</xdr:rowOff>
    </xdr:from>
    <xdr:to>
      <xdr:col>14</xdr:col>
      <xdr:colOff>76200</xdr:colOff>
      <xdr:row>75</xdr:row>
      <xdr:rowOff>87630</xdr:rowOff>
    </xdr:to>
    <xdr:graphicFrame macro="">
      <xdr:nvGraphicFramePr>
        <xdr:cNvPr id="4" name="Chart 3">
          <a:extLst>
            <a:ext uri="{FF2B5EF4-FFF2-40B4-BE49-F238E27FC236}">
              <a16:creationId xmlns:a16="http://schemas.microsoft.com/office/drawing/2014/main" id="{C5F4A19A-D273-CED1-05CC-710F4C2E496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Michelle Clark" id="{744E4496-FF71-4CB7-A13B-74D21A42550A}" userId="S::michelle.clark@exeter.anglican.org::6092311a-bab0-400c-bbae-d25cd5ad2a5d"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16" dT="2024-04-04T14:45:46.36" personId="{744E4496-FF71-4CB7-A13B-74D21A42550A}" id="{823D3522-F927-43C8-B432-779CD2814F95}">
    <text>Pilton 44.33
Ashford 13.67</text>
  </threadedComment>
  <threadedComment ref="D16" dT="2024-04-04T14:45:46.36" personId="{744E4496-FF71-4CB7-A13B-74D21A42550A}" id="{F184246B-5AAF-4AFF-AED1-49E9E6409617}">
    <text>Pilton 42
Ashford 13</text>
  </threadedComment>
  <threadedComment ref="E16" dT="2024-04-04T14:45:46.36" personId="{744E4496-FF71-4CB7-A13B-74D21A42550A}" id="{2D1C5974-B411-4636-AF02-E6F7DBFBAB86}">
    <text>Pilton 42
Ashford 13</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customProperty" Target="../customProperty19.bin"/><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20.bin"/><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21.bin"/><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22.bin"/><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2" Type="http://schemas.openxmlformats.org/officeDocument/2006/relationships/customProperty" Target="../customProperty23.bin"/><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2" Type="http://schemas.openxmlformats.org/officeDocument/2006/relationships/customProperty" Target="../customProperty24.bin"/><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5.bin"/><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customProperty" Target="../customProperty6.bin"/><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4">
    <pageSetUpPr fitToPage="1"/>
  </sheetPr>
  <dimension ref="A1:H35"/>
  <sheetViews>
    <sheetView tabSelected="1" workbookViewId="0">
      <selection activeCell="J19" sqref="J19"/>
    </sheetView>
  </sheetViews>
  <sheetFormatPr defaultColWidth="9.109375" defaultRowHeight="13.8" x14ac:dyDescent="0.3"/>
  <cols>
    <col min="1" max="1" width="24.109375" style="11" customWidth="1"/>
    <col min="2" max="2" width="14.6640625" style="11" customWidth="1"/>
    <col min="3" max="16384" width="9.109375" style="11"/>
  </cols>
  <sheetData>
    <row r="1" spans="1:8" s="10" customFormat="1" ht="21" x14ac:dyDescent="0.4">
      <c r="A1" s="35" t="s">
        <v>550</v>
      </c>
      <c r="B1" s="35"/>
      <c r="C1" s="35"/>
      <c r="D1" s="35"/>
      <c r="E1" s="35"/>
      <c r="F1" s="35"/>
      <c r="G1" s="35"/>
      <c r="H1" s="35"/>
    </row>
    <row r="2" spans="1:8" s="10" customFormat="1" ht="21" x14ac:dyDescent="0.4">
      <c r="A2" s="35" t="s">
        <v>1045</v>
      </c>
      <c r="B2" s="35"/>
      <c r="C2" s="35"/>
      <c r="D2" s="35"/>
      <c r="E2" s="35"/>
      <c r="F2" s="35"/>
      <c r="G2" s="35"/>
      <c r="H2" s="35"/>
    </row>
    <row r="8" spans="1:8" s="12" customFormat="1" ht="14.4" x14ac:dyDescent="0.3"/>
    <row r="9" spans="1:8" s="14" customFormat="1" ht="14.4" x14ac:dyDescent="0.3">
      <c r="A9" s="14" t="s">
        <v>549</v>
      </c>
      <c r="B9" s="14" t="s">
        <v>546</v>
      </c>
    </row>
    <row r="10" spans="1:8" s="12" customFormat="1" ht="14.4" x14ac:dyDescent="0.3">
      <c r="A10" s="12" t="s">
        <v>136</v>
      </c>
      <c r="B10" s="13" t="s">
        <v>547</v>
      </c>
    </row>
    <row r="11" spans="1:8" s="12" customFormat="1" ht="14.4" x14ac:dyDescent="0.3">
      <c r="A11" s="12" t="s">
        <v>539</v>
      </c>
      <c r="B11" s="13" t="s">
        <v>548</v>
      </c>
    </row>
    <row r="12" spans="1:8" s="12" customFormat="1" ht="14.4" x14ac:dyDescent="0.3">
      <c r="A12" s="12" t="s">
        <v>176</v>
      </c>
      <c r="B12" s="13" t="s">
        <v>548</v>
      </c>
    </row>
    <row r="13" spans="1:8" s="12" customFormat="1" ht="14.4" x14ac:dyDescent="0.3">
      <c r="A13" s="12" t="s">
        <v>540</v>
      </c>
      <c r="B13" s="13" t="s">
        <v>548</v>
      </c>
    </row>
    <row r="14" spans="1:8" s="12" customFormat="1" ht="14.4" x14ac:dyDescent="0.3">
      <c r="A14" s="12" t="s">
        <v>576</v>
      </c>
      <c r="B14" s="15" t="s">
        <v>548</v>
      </c>
    </row>
    <row r="15" spans="1:8" s="12" customFormat="1" ht="14.4" x14ac:dyDescent="0.3">
      <c r="A15" s="12" t="s">
        <v>28</v>
      </c>
      <c r="B15" s="13" t="s">
        <v>548</v>
      </c>
    </row>
    <row r="16" spans="1:8" s="12" customFormat="1" ht="14.4" x14ac:dyDescent="0.3">
      <c r="A16" s="12" t="s">
        <v>131</v>
      </c>
      <c r="B16" s="13" t="s">
        <v>548</v>
      </c>
    </row>
    <row r="17" spans="1:2" s="12" customFormat="1" ht="14.4" x14ac:dyDescent="0.3">
      <c r="A17" s="12" t="s">
        <v>541</v>
      </c>
      <c r="B17" s="13" t="s">
        <v>548</v>
      </c>
    </row>
    <row r="18" spans="1:2" s="12" customFormat="1" ht="14.4" x14ac:dyDescent="0.3">
      <c r="A18" s="12" t="s">
        <v>316</v>
      </c>
      <c r="B18" s="13" t="s">
        <v>548</v>
      </c>
    </row>
    <row r="19" spans="1:2" s="12" customFormat="1" ht="14.4" x14ac:dyDescent="0.3">
      <c r="A19" s="12" t="s">
        <v>254</v>
      </c>
      <c r="B19" s="13" t="s">
        <v>548</v>
      </c>
    </row>
    <row r="20" spans="1:2" s="12" customFormat="1" ht="14.4" x14ac:dyDescent="0.3">
      <c r="A20" s="12" t="s">
        <v>1022</v>
      </c>
      <c r="B20" s="13" t="s">
        <v>548</v>
      </c>
    </row>
    <row r="21" spans="1:2" s="12" customFormat="1" ht="14.4" x14ac:dyDescent="0.3">
      <c r="A21" s="12" t="s">
        <v>419</v>
      </c>
      <c r="B21" s="13" t="s">
        <v>548</v>
      </c>
    </row>
    <row r="22" spans="1:2" s="12" customFormat="1" ht="14.4" x14ac:dyDescent="0.3">
      <c r="A22" s="12" t="s">
        <v>542</v>
      </c>
      <c r="B22" s="13" t="s">
        <v>548</v>
      </c>
    </row>
    <row r="23" spans="1:2" s="12" customFormat="1" ht="14.4" x14ac:dyDescent="0.3">
      <c r="A23" s="12" t="s">
        <v>543</v>
      </c>
      <c r="B23" s="13" t="s">
        <v>548</v>
      </c>
    </row>
    <row r="24" spans="1:2" s="12" customFormat="1" ht="14.4" x14ac:dyDescent="0.3">
      <c r="A24" s="12" t="s">
        <v>51</v>
      </c>
      <c r="B24" s="13" t="s">
        <v>548</v>
      </c>
    </row>
    <row r="25" spans="1:2" s="12" customFormat="1" ht="14.4" x14ac:dyDescent="0.3">
      <c r="A25" s="12" t="s">
        <v>82</v>
      </c>
      <c r="B25" s="13" t="s">
        <v>548</v>
      </c>
    </row>
    <row r="26" spans="1:2" s="12" customFormat="1" ht="14.4" x14ac:dyDescent="0.3">
      <c r="A26" s="12" t="s">
        <v>365</v>
      </c>
      <c r="B26" s="13" t="s">
        <v>548</v>
      </c>
    </row>
    <row r="27" spans="1:2" s="12" customFormat="1" ht="14.4" x14ac:dyDescent="0.3">
      <c r="A27" s="12" t="s">
        <v>544</v>
      </c>
      <c r="B27" s="13" t="s">
        <v>548</v>
      </c>
    </row>
    <row r="28" spans="1:2" s="12" customFormat="1" ht="14.4" x14ac:dyDescent="0.3">
      <c r="A28" s="12" t="s">
        <v>545</v>
      </c>
      <c r="B28" s="13" t="s">
        <v>548</v>
      </c>
    </row>
    <row r="29" spans="1:2" s="12" customFormat="1" ht="14.4" x14ac:dyDescent="0.3">
      <c r="A29" s="12" t="s">
        <v>466</v>
      </c>
      <c r="B29" s="13" t="s">
        <v>548</v>
      </c>
    </row>
    <row r="30" spans="1:2" s="12" customFormat="1" ht="14.4" x14ac:dyDescent="0.3">
      <c r="A30" s="12" t="s">
        <v>488</v>
      </c>
      <c r="B30" s="13" t="s">
        <v>548</v>
      </c>
    </row>
    <row r="31" spans="1:2" s="12" customFormat="1" ht="14.4" x14ac:dyDescent="0.3"/>
    <row r="32" spans="1:2" s="12" customFormat="1" ht="14.4" x14ac:dyDescent="0.3">
      <c r="A32" s="27" t="s">
        <v>1032</v>
      </c>
    </row>
    <row r="33" s="12" customFormat="1" ht="14.4" x14ac:dyDescent="0.3"/>
    <row r="34" s="12" customFormat="1" ht="14.4" x14ac:dyDescent="0.3"/>
    <row r="35" s="12" customFormat="1" ht="14.4" x14ac:dyDescent="0.3"/>
  </sheetData>
  <sortState xmlns:xlrd2="http://schemas.microsoft.com/office/spreadsheetml/2017/richdata2" ref="A10:H31">
    <sortCondition ref="A10:A31"/>
  </sortState>
  <mergeCells count="2">
    <mergeCell ref="A1:H1"/>
    <mergeCell ref="A2:H2"/>
  </mergeCells>
  <hyperlinks>
    <hyperlink ref="B10" location="Aylesbeare!Print_Area" display="Link " xr:uid="{00000000-0004-0000-0000-000000000000}"/>
    <hyperlink ref="B11" location="Barnstaple!Print_Area" display="Link" xr:uid="{00000000-0004-0000-0000-000001000000}"/>
    <hyperlink ref="B12" location="Cadbury!Print_Area" display="Link" xr:uid="{00000000-0004-0000-0000-000002000000}"/>
    <hyperlink ref="B13" location="Christianity!Print_Area" display="Link" xr:uid="{00000000-0004-0000-0000-000003000000}"/>
    <hyperlink ref="B15" location="Hartland!Print_Area" display="Link" xr:uid="{00000000-0004-0000-0000-000004000000}"/>
    <hyperlink ref="B16" location="Holsworthy!Print_Area" display="Link" xr:uid="{00000000-0004-0000-0000-000005000000}"/>
    <hyperlink ref="B17" location="Honiton!Print_Area" display="Link" xr:uid="{00000000-0004-0000-0000-000006000000}"/>
    <hyperlink ref="B18" location="Ivybridge!Print_Area" display="Link" xr:uid="{00000000-0004-0000-0000-000007000000}"/>
    <hyperlink ref="B19" location="Kenn!Print_Area" display="Link" xr:uid="{00000000-0004-0000-0000-000008000000}"/>
    <hyperlink ref="B20" location="'Newton Abbot and Ipplepen'!Print_Area" display="Link" xr:uid="{00000000-0004-0000-0000-000009000000}"/>
    <hyperlink ref="B21" location="Okehampton!Print_Area" display="Link" xr:uid="{00000000-0004-0000-0000-00000A000000}"/>
    <hyperlink ref="B22" location="Ottery!Print_Area" display="Link" xr:uid="{00000000-0004-0000-0000-00000B000000}"/>
    <hyperlink ref="B23" location="'Plymouth City'!Print_Area" display="Link" xr:uid="{00000000-0004-0000-0000-00000C000000}"/>
    <hyperlink ref="B24" location="Shirwell!Print_Area" display="Link" xr:uid="{00000000-0004-0000-0000-00000D000000}"/>
    <hyperlink ref="B25" location="'South Molton'!Print_Area" display="Link" xr:uid="{00000000-0004-0000-0000-00000E000000}"/>
    <hyperlink ref="B26" location="Tavistock!Print_Area" display="Link" xr:uid="{00000000-0004-0000-0000-00000F000000}"/>
    <hyperlink ref="B27" location="Torbay!Print_Area" display="Link" xr:uid="{00000000-0004-0000-0000-000010000000}"/>
    <hyperlink ref="B28" location="Torrington!Print_Area" display="Link" xr:uid="{00000000-0004-0000-0000-000011000000}"/>
    <hyperlink ref="B29" location="Totnes!Print_Area" display="Link" xr:uid="{00000000-0004-0000-0000-000012000000}"/>
    <hyperlink ref="B30" location="Woodleigh!Print_Area" display="Link" xr:uid="{00000000-0004-0000-0000-000013000000}"/>
    <hyperlink ref="B14" location="'Cullompton &amp; Tiverton'!Print_Area" display="Link" xr:uid="{00000000-0004-0000-0000-000014000000}"/>
  </hyperlinks>
  <pageMargins left="0.70866141732283472" right="0.70866141732283472" top="0.74803149606299213" bottom="0.74803149606299213" header="0.31496062992125984" footer="0.31496062992125984"/>
  <pageSetup paperSize="9" scale="95" orientation="portrait" r:id="rId1"/>
  <customProperties>
    <customPr name="QAA_DRILLPATH_NODE_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tabColor theme="7" tint="0.59999389629810485"/>
    <pageSetUpPr fitToPage="1"/>
  </sheetPr>
  <dimension ref="A1:M30"/>
  <sheetViews>
    <sheetView zoomScale="70" zoomScaleNormal="70" workbookViewId="0">
      <pane xSplit="2" ySplit="3" topLeftCell="C4" activePane="bottomRight" state="frozen"/>
      <selection activeCell="K18" sqref="K18"/>
      <selection pane="topRight" activeCell="K18" sqref="K18"/>
      <selection pane="bottomLeft" activeCell="K18" sqref="K18"/>
      <selection pane="bottomRight" activeCell="H31" sqref="H31"/>
    </sheetView>
  </sheetViews>
  <sheetFormatPr defaultRowHeight="13.2" x14ac:dyDescent="0.25"/>
  <cols>
    <col min="1" max="1" width="13.33203125" customWidth="1"/>
    <col min="2" max="2" width="85.44140625" bestFit="1" customWidth="1"/>
    <col min="3" max="3" width="15.5546875" customWidth="1"/>
    <col min="4" max="4" width="15.33203125" customWidth="1"/>
    <col min="5" max="5" width="16.6640625" customWidth="1"/>
    <col min="6" max="9" width="16.109375" customWidth="1"/>
    <col min="10" max="10" width="3.21875" customWidth="1"/>
    <col min="11" max="11" width="14.88671875" customWidth="1"/>
    <col min="12" max="12" width="16.44140625" customWidth="1"/>
    <col min="13" max="13" width="14.33203125" customWidth="1"/>
  </cols>
  <sheetData>
    <row r="1" spans="1:13" ht="29.25" customHeight="1" x14ac:dyDescent="0.4">
      <c r="A1" s="26" t="s">
        <v>115</v>
      </c>
      <c r="B1" s="3"/>
    </row>
    <row r="2" spans="1:13" ht="54" customHeight="1" x14ac:dyDescent="0.35">
      <c r="A2" s="5"/>
      <c r="B2" s="3"/>
      <c r="C2" s="48" t="s">
        <v>1047</v>
      </c>
      <c r="D2" s="49"/>
      <c r="E2" s="49"/>
      <c r="F2" s="49"/>
      <c r="G2" s="49"/>
      <c r="H2" s="49"/>
      <c r="I2" s="50"/>
      <c r="K2" s="39" t="s">
        <v>1046</v>
      </c>
      <c r="L2" s="40"/>
      <c r="M2" s="41"/>
    </row>
    <row r="3" spans="1:13" s="1" customFormat="1" ht="36" x14ac:dyDescent="0.25">
      <c r="A3" s="4" t="s">
        <v>495</v>
      </c>
      <c r="B3" s="4" t="s">
        <v>0</v>
      </c>
      <c r="C3" s="25">
        <v>2019</v>
      </c>
      <c r="D3" s="25">
        <v>2020</v>
      </c>
      <c r="E3" s="25">
        <v>2021</v>
      </c>
      <c r="F3" s="25">
        <v>2022</v>
      </c>
      <c r="G3" s="25">
        <v>2023</v>
      </c>
      <c r="H3" s="25">
        <v>2024</v>
      </c>
      <c r="I3" s="25">
        <v>2025</v>
      </c>
      <c r="K3" s="25">
        <v>2026</v>
      </c>
      <c r="L3" s="25">
        <v>2025</v>
      </c>
      <c r="M3" s="18" t="s">
        <v>1021</v>
      </c>
    </row>
    <row r="4" spans="1:13" ht="17.399999999999999" x14ac:dyDescent="0.35">
      <c r="B4" s="6"/>
      <c r="M4" s="17"/>
    </row>
    <row r="5" spans="1:13" ht="17.399999999999999" x14ac:dyDescent="0.35">
      <c r="A5" s="6" t="s">
        <v>696</v>
      </c>
      <c r="B5" s="6" t="s">
        <v>125</v>
      </c>
      <c r="C5" s="9">
        <v>4</v>
      </c>
      <c r="D5" s="9">
        <v>4</v>
      </c>
      <c r="E5" s="9">
        <v>4</v>
      </c>
      <c r="F5" s="9">
        <v>4</v>
      </c>
      <c r="G5" s="9">
        <v>4</v>
      </c>
      <c r="H5" s="9">
        <v>4</v>
      </c>
      <c r="I5" s="9">
        <v>4</v>
      </c>
      <c r="K5" s="9">
        <f>AVERAGE(G5:I5)</f>
        <v>4</v>
      </c>
      <c r="L5" s="9">
        <f>ROUND(AVERAGE(F5:H5),2)</f>
        <v>4</v>
      </c>
      <c r="M5" s="19">
        <f>K5-L5</f>
        <v>0</v>
      </c>
    </row>
    <row r="6" spans="1:13" ht="17.399999999999999" x14ac:dyDescent="0.35">
      <c r="A6" s="6" t="s">
        <v>697</v>
      </c>
      <c r="B6" s="6" t="s">
        <v>116</v>
      </c>
      <c r="C6" s="9">
        <v>10</v>
      </c>
      <c r="D6" s="9">
        <v>10</v>
      </c>
      <c r="E6" s="9">
        <v>10</v>
      </c>
      <c r="F6" s="9">
        <v>7</v>
      </c>
      <c r="G6" s="9">
        <v>11</v>
      </c>
      <c r="H6" s="9">
        <v>8</v>
      </c>
      <c r="I6" s="9">
        <v>12</v>
      </c>
      <c r="K6" s="9">
        <f t="shared" ref="K6:K24" si="0">AVERAGE(G6:I6)</f>
        <v>10.333333333333334</v>
      </c>
      <c r="L6" s="9">
        <f t="shared" ref="L6:L24" si="1">ROUND(AVERAGE(F6:H6),2)</f>
        <v>8.67</v>
      </c>
      <c r="M6" s="19">
        <f t="shared" ref="M6:M24" si="2">K6-L6</f>
        <v>1.663333333333334</v>
      </c>
    </row>
    <row r="7" spans="1:13" ht="17.399999999999999" x14ac:dyDescent="0.35">
      <c r="A7" s="6" t="s">
        <v>698</v>
      </c>
      <c r="B7" s="6" t="s">
        <v>117</v>
      </c>
      <c r="C7" s="9">
        <v>8</v>
      </c>
      <c r="D7" s="9">
        <v>8</v>
      </c>
      <c r="E7" s="9">
        <v>8</v>
      </c>
      <c r="F7" s="9">
        <v>7</v>
      </c>
      <c r="G7" s="9">
        <v>7</v>
      </c>
      <c r="H7" s="9">
        <v>6</v>
      </c>
      <c r="I7" s="9">
        <v>5</v>
      </c>
      <c r="K7" s="9">
        <f t="shared" si="0"/>
        <v>6</v>
      </c>
      <c r="L7" s="9">
        <f t="shared" si="1"/>
        <v>6.67</v>
      </c>
      <c r="M7" s="19">
        <f t="shared" si="2"/>
        <v>-0.66999999999999993</v>
      </c>
    </row>
    <row r="8" spans="1:13" ht="17.399999999999999" x14ac:dyDescent="0.35">
      <c r="A8" s="6" t="s">
        <v>699</v>
      </c>
      <c r="B8" s="6" t="s">
        <v>121</v>
      </c>
      <c r="C8" s="9">
        <v>15</v>
      </c>
      <c r="D8" s="9">
        <v>15</v>
      </c>
      <c r="E8" s="9">
        <v>15</v>
      </c>
      <c r="F8" s="9">
        <v>8</v>
      </c>
      <c r="G8" s="9">
        <v>8</v>
      </c>
      <c r="H8" s="9">
        <v>10</v>
      </c>
      <c r="I8" s="9">
        <v>11</v>
      </c>
      <c r="K8" s="9">
        <f t="shared" si="0"/>
        <v>9.6666666666666661</v>
      </c>
      <c r="L8" s="9">
        <f t="shared" si="1"/>
        <v>8.67</v>
      </c>
      <c r="M8" s="19">
        <f t="shared" si="2"/>
        <v>0.99666666666666615</v>
      </c>
    </row>
    <row r="9" spans="1:13" ht="17.399999999999999" x14ac:dyDescent="0.35">
      <c r="A9" s="6" t="s">
        <v>700</v>
      </c>
      <c r="B9" s="6" t="s">
        <v>122</v>
      </c>
      <c r="C9" s="9">
        <v>13</v>
      </c>
      <c r="D9" s="9">
        <v>14</v>
      </c>
      <c r="E9" s="9">
        <v>12</v>
      </c>
      <c r="F9" s="9">
        <v>9</v>
      </c>
      <c r="G9" s="9">
        <v>10</v>
      </c>
      <c r="H9" s="9">
        <v>9</v>
      </c>
      <c r="I9" s="9">
        <v>9</v>
      </c>
      <c r="K9" s="9">
        <f t="shared" si="0"/>
        <v>9.3333333333333339</v>
      </c>
      <c r="L9" s="9">
        <f t="shared" si="1"/>
        <v>9.33</v>
      </c>
      <c r="M9" s="19">
        <f t="shared" si="2"/>
        <v>3.3333333333338544E-3</v>
      </c>
    </row>
    <row r="10" spans="1:13" ht="17.399999999999999" x14ac:dyDescent="0.35">
      <c r="A10" s="6" t="s">
        <v>701</v>
      </c>
      <c r="B10" s="6" t="s">
        <v>126</v>
      </c>
      <c r="C10" s="9">
        <v>15</v>
      </c>
      <c r="D10" s="9">
        <v>17</v>
      </c>
      <c r="E10" s="9">
        <v>17</v>
      </c>
      <c r="F10" s="9">
        <v>10</v>
      </c>
      <c r="G10" s="9">
        <v>10</v>
      </c>
      <c r="H10" s="9">
        <v>12</v>
      </c>
      <c r="I10" s="9">
        <v>12</v>
      </c>
      <c r="K10" s="9">
        <f t="shared" si="0"/>
        <v>11.333333333333334</v>
      </c>
      <c r="L10" s="9">
        <f t="shared" si="1"/>
        <v>10.67</v>
      </c>
      <c r="M10" s="19">
        <f t="shared" si="2"/>
        <v>0.663333333333334</v>
      </c>
    </row>
    <row r="11" spans="1:13" ht="17.399999999999999" x14ac:dyDescent="0.35">
      <c r="A11" s="6" t="s">
        <v>702</v>
      </c>
      <c r="B11" s="6" t="s">
        <v>133</v>
      </c>
      <c r="C11" s="9">
        <v>12</v>
      </c>
      <c r="D11" s="9">
        <v>12</v>
      </c>
      <c r="E11" s="9">
        <v>12</v>
      </c>
      <c r="F11" s="9">
        <v>12</v>
      </c>
      <c r="G11" s="9">
        <v>14</v>
      </c>
      <c r="H11" s="9">
        <v>11</v>
      </c>
      <c r="I11" s="9">
        <v>10</v>
      </c>
      <c r="K11" s="9">
        <f t="shared" si="0"/>
        <v>11.666666666666666</v>
      </c>
      <c r="L11" s="9">
        <f t="shared" si="1"/>
        <v>12.33</v>
      </c>
      <c r="M11" s="19">
        <f t="shared" si="2"/>
        <v>-0.663333333333334</v>
      </c>
    </row>
    <row r="12" spans="1:13" ht="17.399999999999999" x14ac:dyDescent="0.35">
      <c r="A12" s="6" t="s">
        <v>703</v>
      </c>
      <c r="B12" s="6" t="s">
        <v>127</v>
      </c>
      <c r="C12" s="9">
        <v>4</v>
      </c>
      <c r="D12" s="9">
        <v>4</v>
      </c>
      <c r="E12" s="9">
        <v>4</v>
      </c>
      <c r="F12" s="9">
        <v>4</v>
      </c>
      <c r="G12" s="9">
        <v>1</v>
      </c>
      <c r="H12" s="9">
        <v>0</v>
      </c>
      <c r="I12" s="9">
        <v>0</v>
      </c>
      <c r="K12" s="9">
        <f t="shared" si="0"/>
        <v>0.33333333333333331</v>
      </c>
      <c r="L12" s="9">
        <f t="shared" si="1"/>
        <v>1.67</v>
      </c>
      <c r="M12" s="19">
        <f t="shared" si="2"/>
        <v>-1.3366666666666667</v>
      </c>
    </row>
    <row r="13" spans="1:13" ht="17.399999999999999" x14ac:dyDescent="0.35">
      <c r="A13" s="6" t="s">
        <v>704</v>
      </c>
      <c r="B13" s="6" t="s">
        <v>118</v>
      </c>
      <c r="C13" s="9">
        <v>6</v>
      </c>
      <c r="D13" s="9">
        <v>5</v>
      </c>
      <c r="E13" s="9">
        <v>5</v>
      </c>
      <c r="F13" s="9">
        <v>5</v>
      </c>
      <c r="G13" s="9">
        <v>9</v>
      </c>
      <c r="H13" s="9">
        <v>11</v>
      </c>
      <c r="I13" s="9">
        <v>11</v>
      </c>
      <c r="K13" s="9">
        <f t="shared" si="0"/>
        <v>10.333333333333334</v>
      </c>
      <c r="L13" s="9">
        <f t="shared" si="1"/>
        <v>8.33</v>
      </c>
      <c r="M13" s="19">
        <f t="shared" si="2"/>
        <v>2.0033333333333339</v>
      </c>
    </row>
    <row r="14" spans="1:13" ht="17.399999999999999" x14ac:dyDescent="0.35">
      <c r="A14" s="6" t="s">
        <v>705</v>
      </c>
      <c r="B14" s="6" t="s">
        <v>119</v>
      </c>
      <c r="C14" s="9">
        <v>13</v>
      </c>
      <c r="D14" s="9">
        <v>11</v>
      </c>
      <c r="E14" s="9">
        <v>9</v>
      </c>
      <c r="F14" s="9">
        <v>7</v>
      </c>
      <c r="G14" s="9">
        <v>7</v>
      </c>
      <c r="H14" s="9">
        <v>7</v>
      </c>
      <c r="I14" s="9">
        <v>7</v>
      </c>
      <c r="K14" s="9">
        <f t="shared" si="0"/>
        <v>7</v>
      </c>
      <c r="L14" s="9">
        <f t="shared" si="1"/>
        <v>7</v>
      </c>
      <c r="M14" s="19">
        <f t="shared" si="2"/>
        <v>0</v>
      </c>
    </row>
    <row r="15" spans="1:13" ht="17.399999999999999" x14ac:dyDescent="0.35">
      <c r="A15" s="6" t="s">
        <v>706</v>
      </c>
      <c r="B15" s="6" t="s">
        <v>124</v>
      </c>
      <c r="C15" s="9">
        <v>5</v>
      </c>
      <c r="D15" s="9">
        <v>5</v>
      </c>
      <c r="E15" s="9">
        <v>5</v>
      </c>
      <c r="F15" s="9">
        <v>3</v>
      </c>
      <c r="G15" s="9">
        <v>2</v>
      </c>
      <c r="H15" s="9">
        <v>0</v>
      </c>
      <c r="I15" s="9">
        <v>0</v>
      </c>
      <c r="K15" s="9">
        <f t="shared" si="0"/>
        <v>0.66666666666666663</v>
      </c>
      <c r="L15" s="9">
        <f t="shared" si="1"/>
        <v>1.67</v>
      </c>
      <c r="M15" s="19">
        <f t="shared" si="2"/>
        <v>-1.0033333333333334</v>
      </c>
    </row>
    <row r="16" spans="1:13" ht="17.399999999999999" x14ac:dyDescent="0.35">
      <c r="A16" s="6" t="s">
        <v>707</v>
      </c>
      <c r="B16" s="6" t="s">
        <v>130</v>
      </c>
      <c r="C16" s="9">
        <v>5</v>
      </c>
      <c r="D16" s="9">
        <v>5</v>
      </c>
      <c r="E16" s="9">
        <v>5</v>
      </c>
      <c r="F16" s="9">
        <v>5</v>
      </c>
      <c r="G16" s="9">
        <v>6</v>
      </c>
      <c r="H16" s="9">
        <v>9</v>
      </c>
      <c r="I16" s="9">
        <v>10</v>
      </c>
      <c r="K16" s="9">
        <f t="shared" si="0"/>
        <v>8.3333333333333339</v>
      </c>
      <c r="L16" s="9">
        <f t="shared" si="1"/>
        <v>6.67</v>
      </c>
      <c r="M16" s="19">
        <f t="shared" si="2"/>
        <v>1.663333333333334</v>
      </c>
    </row>
    <row r="17" spans="1:13" ht="17.399999999999999" x14ac:dyDescent="0.35">
      <c r="A17" s="6" t="s">
        <v>708</v>
      </c>
      <c r="B17" s="6" t="s">
        <v>131</v>
      </c>
      <c r="C17" s="9">
        <v>44</v>
      </c>
      <c r="D17" s="9">
        <v>44</v>
      </c>
      <c r="E17" s="9">
        <v>24</v>
      </c>
      <c r="F17" s="9">
        <v>26</v>
      </c>
      <c r="G17" s="9">
        <v>24</v>
      </c>
      <c r="H17" s="9">
        <v>18</v>
      </c>
      <c r="I17" s="9">
        <v>25</v>
      </c>
      <c r="K17" s="9">
        <f t="shared" si="0"/>
        <v>22.333333333333332</v>
      </c>
      <c r="L17" s="9">
        <f t="shared" si="1"/>
        <v>22.67</v>
      </c>
      <c r="M17" s="19">
        <f t="shared" si="2"/>
        <v>-0.33666666666666956</v>
      </c>
    </row>
    <row r="18" spans="1:13" ht="17.399999999999999" x14ac:dyDescent="0.35">
      <c r="A18" s="6" t="s">
        <v>709</v>
      </c>
      <c r="B18" s="6" t="s">
        <v>132</v>
      </c>
      <c r="C18" s="9">
        <v>7</v>
      </c>
      <c r="D18" s="9">
        <v>9</v>
      </c>
      <c r="E18" s="9">
        <v>9</v>
      </c>
      <c r="F18" s="9">
        <v>4</v>
      </c>
      <c r="G18" s="9">
        <v>5</v>
      </c>
      <c r="H18" s="9">
        <v>4</v>
      </c>
      <c r="I18" s="9">
        <v>3</v>
      </c>
      <c r="K18" s="9">
        <f t="shared" si="0"/>
        <v>4</v>
      </c>
      <c r="L18" s="9">
        <f t="shared" si="1"/>
        <v>4.33</v>
      </c>
      <c r="M18" s="19">
        <f t="shared" si="2"/>
        <v>-0.33000000000000007</v>
      </c>
    </row>
    <row r="19" spans="1:13" ht="17.399999999999999" x14ac:dyDescent="0.35">
      <c r="A19" s="6" t="s">
        <v>710</v>
      </c>
      <c r="B19" s="6" t="s">
        <v>498</v>
      </c>
      <c r="C19" s="9">
        <v>11</v>
      </c>
      <c r="D19" s="9">
        <v>11</v>
      </c>
      <c r="E19" s="9">
        <v>11</v>
      </c>
      <c r="F19" s="9">
        <v>10</v>
      </c>
      <c r="G19" s="9">
        <v>10</v>
      </c>
      <c r="H19" s="9">
        <v>11</v>
      </c>
      <c r="I19" s="9">
        <v>11</v>
      </c>
      <c r="K19" s="9">
        <f t="shared" si="0"/>
        <v>10.666666666666666</v>
      </c>
      <c r="L19" s="9">
        <f t="shared" si="1"/>
        <v>10.33</v>
      </c>
      <c r="M19" s="19">
        <f t="shared" si="2"/>
        <v>0.336666666666666</v>
      </c>
    </row>
    <row r="20" spans="1:13" ht="17.399999999999999" x14ac:dyDescent="0.35">
      <c r="A20" s="6" t="s">
        <v>711</v>
      </c>
      <c r="B20" s="6" t="s">
        <v>128</v>
      </c>
      <c r="C20" s="9">
        <v>2</v>
      </c>
      <c r="D20" s="9">
        <v>2</v>
      </c>
      <c r="E20" s="9">
        <v>2</v>
      </c>
      <c r="F20" s="9">
        <v>2</v>
      </c>
      <c r="G20" s="9">
        <v>1</v>
      </c>
      <c r="H20" s="9">
        <v>1</v>
      </c>
      <c r="I20" s="9">
        <v>1</v>
      </c>
      <c r="K20" s="9">
        <f t="shared" si="0"/>
        <v>1</v>
      </c>
      <c r="L20" s="9">
        <f t="shared" si="1"/>
        <v>1.33</v>
      </c>
      <c r="M20" s="19">
        <f t="shared" si="2"/>
        <v>-0.33000000000000007</v>
      </c>
    </row>
    <row r="21" spans="1:13" ht="17.399999999999999" x14ac:dyDescent="0.35">
      <c r="A21" s="6" t="s">
        <v>712</v>
      </c>
      <c r="B21" s="6" t="s">
        <v>134</v>
      </c>
      <c r="C21" s="9">
        <v>11</v>
      </c>
      <c r="D21" s="9">
        <v>11</v>
      </c>
      <c r="E21" s="9">
        <v>14</v>
      </c>
      <c r="F21" s="9">
        <v>11</v>
      </c>
      <c r="G21" s="9">
        <v>12</v>
      </c>
      <c r="H21" s="9">
        <v>13</v>
      </c>
      <c r="I21" s="9">
        <v>17</v>
      </c>
      <c r="K21" s="9">
        <f t="shared" si="0"/>
        <v>14</v>
      </c>
      <c r="L21" s="9">
        <f t="shared" si="1"/>
        <v>12</v>
      </c>
      <c r="M21" s="19">
        <f t="shared" si="2"/>
        <v>2</v>
      </c>
    </row>
    <row r="22" spans="1:13" ht="17.399999999999999" x14ac:dyDescent="0.35">
      <c r="A22" s="6" t="s">
        <v>713</v>
      </c>
      <c r="B22" s="6" t="s">
        <v>129</v>
      </c>
      <c r="C22" s="9">
        <v>12</v>
      </c>
      <c r="D22" s="9">
        <v>14</v>
      </c>
      <c r="E22" s="9">
        <v>14</v>
      </c>
      <c r="F22" s="9">
        <v>12</v>
      </c>
      <c r="G22" s="9">
        <v>10</v>
      </c>
      <c r="H22" s="9">
        <v>10</v>
      </c>
      <c r="I22" s="9">
        <v>13</v>
      </c>
      <c r="K22" s="9">
        <f t="shared" si="0"/>
        <v>11</v>
      </c>
      <c r="L22" s="9">
        <f t="shared" si="1"/>
        <v>10.67</v>
      </c>
      <c r="M22" s="19">
        <f t="shared" si="2"/>
        <v>0.33000000000000007</v>
      </c>
    </row>
    <row r="23" spans="1:13" ht="17.399999999999999" x14ac:dyDescent="0.35">
      <c r="A23" s="6" t="s">
        <v>714</v>
      </c>
      <c r="B23" s="6" t="s">
        <v>120</v>
      </c>
      <c r="C23" s="9">
        <v>10</v>
      </c>
      <c r="D23" s="9">
        <v>10</v>
      </c>
      <c r="E23" s="9">
        <v>10</v>
      </c>
      <c r="F23" s="9">
        <v>10</v>
      </c>
      <c r="G23" s="9">
        <v>9</v>
      </c>
      <c r="H23" s="9">
        <v>10</v>
      </c>
      <c r="I23" s="9">
        <v>10</v>
      </c>
      <c r="K23" s="9">
        <f t="shared" si="0"/>
        <v>9.6666666666666661</v>
      </c>
      <c r="L23" s="9">
        <f t="shared" si="1"/>
        <v>9.67</v>
      </c>
      <c r="M23" s="19">
        <f t="shared" si="2"/>
        <v>-3.3333333333338544E-3</v>
      </c>
    </row>
    <row r="24" spans="1:13" ht="17.399999999999999" x14ac:dyDescent="0.35">
      <c r="A24" s="6" t="s">
        <v>715</v>
      </c>
      <c r="B24" s="6" t="s">
        <v>123</v>
      </c>
      <c r="C24" s="9">
        <v>5</v>
      </c>
      <c r="D24" s="9">
        <v>5</v>
      </c>
      <c r="E24" s="9">
        <v>5</v>
      </c>
      <c r="F24" s="9">
        <v>5</v>
      </c>
      <c r="G24" s="9">
        <v>5</v>
      </c>
      <c r="H24" s="9">
        <v>6</v>
      </c>
      <c r="I24" s="9">
        <v>4</v>
      </c>
      <c r="K24" s="9">
        <f t="shared" si="0"/>
        <v>5</v>
      </c>
      <c r="L24" s="9">
        <f t="shared" si="1"/>
        <v>5.33</v>
      </c>
      <c r="M24" s="19">
        <f t="shared" si="2"/>
        <v>-0.33000000000000007</v>
      </c>
    </row>
    <row r="25" spans="1:13" ht="17.399999999999999" x14ac:dyDescent="0.35">
      <c r="A25" s="6"/>
      <c r="B25" s="6"/>
      <c r="C25" s="22">
        <f t="shared" ref="C25:G25" si="3">SUM(C5:C24)</f>
        <v>212</v>
      </c>
      <c r="D25" s="22">
        <f t="shared" si="3"/>
        <v>216</v>
      </c>
      <c r="E25" s="22">
        <f t="shared" si="3"/>
        <v>195</v>
      </c>
      <c r="F25" s="22">
        <f t="shared" si="3"/>
        <v>161</v>
      </c>
      <c r="G25" s="22">
        <f t="shared" si="3"/>
        <v>165</v>
      </c>
      <c r="H25" s="22">
        <f t="shared" ref="H25:I25" si="4">SUM(H5:H24)</f>
        <v>160</v>
      </c>
      <c r="I25" s="22">
        <f t="shared" si="4"/>
        <v>175</v>
      </c>
      <c r="K25" s="20">
        <f>SUM(K5:K24)</f>
        <v>166.66666666666666</v>
      </c>
      <c r="L25" s="20">
        <f>SUM(L5:L24)</f>
        <v>162.01</v>
      </c>
      <c r="M25" s="21">
        <f t="shared" ref="M25" si="5">K25-L25</f>
        <v>4.6566666666666663</v>
      </c>
    </row>
    <row r="26" spans="1:13" ht="17.399999999999999" x14ac:dyDescent="0.35">
      <c r="A26" s="6"/>
      <c r="B26" s="6"/>
    </row>
    <row r="27" spans="1:13" ht="17.399999999999999" x14ac:dyDescent="0.35">
      <c r="A27" s="6"/>
      <c r="B27" s="5"/>
    </row>
    <row r="28" spans="1:13" ht="17.399999999999999" x14ac:dyDescent="0.35">
      <c r="A28" s="5"/>
      <c r="B28" s="6"/>
    </row>
    <row r="29" spans="1:13" ht="17.399999999999999" x14ac:dyDescent="0.35">
      <c r="A29" s="5"/>
      <c r="B29" s="13"/>
    </row>
    <row r="30" spans="1:13" ht="17.399999999999999" x14ac:dyDescent="0.35">
      <c r="A30" s="5"/>
      <c r="B30" s="6"/>
    </row>
  </sheetData>
  <mergeCells count="2">
    <mergeCell ref="K2:M2"/>
    <mergeCell ref="C2:I2"/>
  </mergeCells>
  <phoneticPr fontId="8" type="noConversion"/>
  <dataValidations count="1">
    <dataValidation type="textLength" errorStyle="information" allowBlank="1" showInputMessage="1" showErrorMessage="1" error="XLBVal:8=Hart-Ireson_x000d__x000a_" sqref="D5:D24" xr:uid="{00000000-0002-0000-0700-000000000000}">
      <formula1>0</formula1>
      <formula2>300</formula2>
    </dataValidation>
  </dataValidations>
  <pageMargins left="0.51181102362204722" right="0.51181102362204722" top="0.74803149606299213" bottom="0.35433070866141736" header="0.31496062992125984" footer="0.31496062992125984"/>
  <pageSetup paperSize="9" scale="57" orientation="landscape" r:id="rId1"/>
  <headerFooter>
    <oddHeader>&amp;C&amp;"-,Bold"&amp;16Diocese of Exeter
Participant Figures for 2018 - 2023</oddHeader>
  </headerFooter>
  <customProperties>
    <customPr name="QAA_DRILLPATH_NODE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theme="7" tint="0.59999389629810485"/>
    <pageSetUpPr fitToPage="1"/>
  </sheetPr>
  <dimension ref="A1:M44"/>
  <sheetViews>
    <sheetView zoomScale="70" zoomScaleNormal="70" workbookViewId="0">
      <pane xSplit="2" ySplit="3" topLeftCell="C8" activePane="bottomRight" state="frozen"/>
      <selection activeCell="K18" sqref="K18"/>
      <selection pane="topRight" activeCell="K18" sqref="K18"/>
      <selection pane="bottomLeft" activeCell="K18" sqref="K18"/>
      <selection pane="bottomRight" activeCell="H39" sqref="H39"/>
    </sheetView>
  </sheetViews>
  <sheetFormatPr defaultRowHeight="13.2" x14ac:dyDescent="0.25"/>
  <cols>
    <col min="1" max="1" width="12.88671875" customWidth="1"/>
    <col min="2" max="2" width="26.88671875" bestFit="1" customWidth="1"/>
    <col min="3" max="3" width="15.109375" customWidth="1"/>
    <col min="4" max="4" width="15.33203125" customWidth="1"/>
    <col min="5" max="5" width="15.5546875" customWidth="1"/>
    <col min="6" max="9" width="16.109375" customWidth="1"/>
    <col min="10" max="10" width="3.21875" customWidth="1"/>
    <col min="11" max="11" width="14.88671875" customWidth="1"/>
    <col min="12" max="12" width="16.44140625" customWidth="1"/>
    <col min="13" max="13" width="13.44140625" customWidth="1"/>
  </cols>
  <sheetData>
    <row r="1" spans="1:13" ht="24" customHeight="1" x14ac:dyDescent="0.4">
      <c r="A1" s="26" t="s">
        <v>213</v>
      </c>
      <c r="B1" s="3"/>
    </row>
    <row r="2" spans="1:13" ht="54" customHeight="1" x14ac:dyDescent="0.35">
      <c r="A2" s="5"/>
      <c r="B2" s="3"/>
      <c r="C2" s="48" t="s">
        <v>1047</v>
      </c>
      <c r="D2" s="49"/>
      <c r="E2" s="49"/>
      <c r="F2" s="49"/>
      <c r="G2" s="49"/>
      <c r="H2" s="49"/>
      <c r="I2" s="50"/>
      <c r="K2" s="39" t="s">
        <v>1046</v>
      </c>
      <c r="L2" s="40"/>
      <c r="M2" s="41"/>
    </row>
    <row r="3" spans="1:13" s="1" customFormat="1" ht="36" x14ac:dyDescent="0.25">
      <c r="A3" s="4" t="s">
        <v>495</v>
      </c>
      <c r="B3" s="4" t="s">
        <v>0</v>
      </c>
      <c r="C3" s="25">
        <v>2019</v>
      </c>
      <c r="D3" s="25">
        <v>2020</v>
      </c>
      <c r="E3" s="25">
        <v>2021</v>
      </c>
      <c r="F3" s="25">
        <v>2022</v>
      </c>
      <c r="G3" s="25">
        <v>2023</v>
      </c>
      <c r="H3" s="25">
        <v>2024</v>
      </c>
      <c r="I3" s="25">
        <v>2025</v>
      </c>
      <c r="K3" s="25">
        <v>2026</v>
      </c>
      <c r="L3" s="25">
        <v>2025</v>
      </c>
      <c r="M3" s="18" t="s">
        <v>1021</v>
      </c>
    </row>
    <row r="4" spans="1:13" ht="17.399999999999999" x14ac:dyDescent="0.35">
      <c r="B4" s="6"/>
      <c r="M4" s="17"/>
    </row>
    <row r="5" spans="1:13" ht="17.399999999999999" x14ac:dyDescent="0.35">
      <c r="A5" s="6" t="s">
        <v>737</v>
      </c>
      <c r="B5" s="6" t="s">
        <v>214</v>
      </c>
      <c r="C5" s="9">
        <v>14</v>
      </c>
      <c r="D5" s="9">
        <v>14</v>
      </c>
      <c r="E5" s="9">
        <v>14</v>
      </c>
      <c r="F5" s="9">
        <v>10</v>
      </c>
      <c r="G5" s="9">
        <v>9</v>
      </c>
      <c r="H5" s="9">
        <v>14</v>
      </c>
      <c r="I5" s="9">
        <v>18</v>
      </c>
      <c r="K5" s="9">
        <f>AVERAGE(G5:I5)</f>
        <v>13.666666666666666</v>
      </c>
      <c r="L5" s="9">
        <f>ROUND(AVERAGE(F5:H5),2)</f>
        <v>11</v>
      </c>
      <c r="M5" s="19">
        <f>K5-L5</f>
        <v>2.6666666666666661</v>
      </c>
    </row>
    <row r="6" spans="1:13" ht="17.399999999999999" x14ac:dyDescent="0.35">
      <c r="A6" s="6" t="s">
        <v>738</v>
      </c>
      <c r="B6" s="6" t="s">
        <v>230</v>
      </c>
      <c r="C6" s="9">
        <v>31</v>
      </c>
      <c r="D6" s="9">
        <v>31</v>
      </c>
      <c r="E6" s="9">
        <v>27</v>
      </c>
      <c r="F6" s="9">
        <v>25</v>
      </c>
      <c r="G6" s="9">
        <v>25</v>
      </c>
      <c r="H6" s="9">
        <v>25</v>
      </c>
      <c r="I6" s="9">
        <v>24</v>
      </c>
      <c r="K6" s="9">
        <f t="shared" ref="K6:K38" si="0">AVERAGE(G6:I6)</f>
        <v>24.666666666666668</v>
      </c>
      <c r="L6" s="9">
        <f t="shared" ref="L6:L38" si="1">ROUND(AVERAGE(F6:H6),2)</f>
        <v>25</v>
      </c>
      <c r="M6" s="19">
        <f t="shared" ref="M6:M38" si="2">K6-L6</f>
        <v>-0.33333333333333215</v>
      </c>
    </row>
    <row r="7" spans="1:13" ht="17.399999999999999" x14ac:dyDescent="0.35">
      <c r="A7" s="6" t="s">
        <v>739</v>
      </c>
      <c r="B7" s="6" t="s">
        <v>215</v>
      </c>
      <c r="C7" s="9">
        <v>69</v>
      </c>
      <c r="D7" s="9">
        <v>71</v>
      </c>
      <c r="E7" s="9">
        <v>71</v>
      </c>
      <c r="F7" s="9">
        <v>71</v>
      </c>
      <c r="G7" s="9">
        <v>52</v>
      </c>
      <c r="H7" s="9">
        <v>52</v>
      </c>
      <c r="I7" s="9">
        <v>51</v>
      </c>
      <c r="K7" s="9">
        <f t="shared" si="0"/>
        <v>51.666666666666664</v>
      </c>
      <c r="L7" s="9">
        <f t="shared" si="1"/>
        <v>58.33</v>
      </c>
      <c r="M7" s="19">
        <f t="shared" si="2"/>
        <v>-6.663333333333334</v>
      </c>
    </row>
    <row r="8" spans="1:13" ht="17.399999999999999" x14ac:dyDescent="0.35">
      <c r="A8" s="6" t="s">
        <v>740</v>
      </c>
      <c r="B8" s="6" t="s">
        <v>240</v>
      </c>
      <c r="C8" s="9">
        <v>32</v>
      </c>
      <c r="D8" s="9">
        <v>32</v>
      </c>
      <c r="E8" s="9">
        <v>32</v>
      </c>
      <c r="F8" s="9">
        <v>26</v>
      </c>
      <c r="G8" s="9">
        <v>24</v>
      </c>
      <c r="H8" s="9">
        <v>24</v>
      </c>
      <c r="I8" s="9">
        <v>27</v>
      </c>
      <c r="K8" s="9">
        <f t="shared" si="0"/>
        <v>25</v>
      </c>
      <c r="L8" s="9">
        <f t="shared" si="1"/>
        <v>24.67</v>
      </c>
      <c r="M8" s="19">
        <f t="shared" si="2"/>
        <v>0.32999999999999829</v>
      </c>
    </row>
    <row r="9" spans="1:13" ht="17.399999999999999" x14ac:dyDescent="0.35">
      <c r="A9" s="6" t="s">
        <v>741</v>
      </c>
      <c r="B9" s="6" t="s">
        <v>217</v>
      </c>
      <c r="C9" s="9">
        <v>40</v>
      </c>
      <c r="D9" s="9">
        <v>32</v>
      </c>
      <c r="E9" s="9">
        <v>30</v>
      </c>
      <c r="F9" s="9">
        <v>31</v>
      </c>
      <c r="G9" s="9">
        <v>31</v>
      </c>
      <c r="H9" s="9">
        <v>30</v>
      </c>
      <c r="I9" s="9">
        <v>37</v>
      </c>
      <c r="K9" s="9">
        <f t="shared" si="0"/>
        <v>32.666666666666664</v>
      </c>
      <c r="L9" s="9">
        <f t="shared" si="1"/>
        <v>30.67</v>
      </c>
      <c r="M9" s="19">
        <f t="shared" si="2"/>
        <v>1.9966666666666626</v>
      </c>
    </row>
    <row r="10" spans="1:13" ht="17.399999999999999" x14ac:dyDescent="0.35">
      <c r="A10" s="6" t="s">
        <v>742</v>
      </c>
      <c r="B10" s="6" t="s">
        <v>218</v>
      </c>
      <c r="C10" s="9">
        <v>24</v>
      </c>
      <c r="D10" s="9">
        <v>22</v>
      </c>
      <c r="E10" s="9">
        <v>16</v>
      </c>
      <c r="F10" s="9">
        <v>17</v>
      </c>
      <c r="G10" s="9">
        <v>18</v>
      </c>
      <c r="H10" s="9">
        <v>18</v>
      </c>
      <c r="I10" s="9">
        <v>19</v>
      </c>
      <c r="K10" s="9">
        <f t="shared" si="0"/>
        <v>18.333333333333332</v>
      </c>
      <c r="L10" s="9">
        <f t="shared" si="1"/>
        <v>17.670000000000002</v>
      </c>
      <c r="M10" s="19">
        <f t="shared" si="2"/>
        <v>0.66333333333333044</v>
      </c>
    </row>
    <row r="11" spans="1:13" ht="17.399999999999999" x14ac:dyDescent="0.35">
      <c r="A11" s="6" t="s">
        <v>538</v>
      </c>
      <c r="B11" s="6" t="s">
        <v>229</v>
      </c>
      <c r="C11" s="9">
        <v>16</v>
      </c>
      <c r="D11" s="9">
        <v>17</v>
      </c>
      <c r="E11" s="9">
        <v>17</v>
      </c>
      <c r="F11" s="9">
        <v>12</v>
      </c>
      <c r="G11" s="9">
        <v>10</v>
      </c>
      <c r="H11" s="9">
        <v>14</v>
      </c>
      <c r="I11" s="9">
        <v>12</v>
      </c>
      <c r="K11" s="9">
        <f t="shared" si="0"/>
        <v>12</v>
      </c>
      <c r="L11" s="9">
        <f t="shared" si="1"/>
        <v>12</v>
      </c>
      <c r="M11" s="19">
        <f t="shared" si="2"/>
        <v>0</v>
      </c>
    </row>
    <row r="12" spans="1:13" ht="17.399999999999999" x14ac:dyDescent="0.35">
      <c r="A12" s="6" t="s">
        <v>743</v>
      </c>
      <c r="B12" s="6" t="s">
        <v>234</v>
      </c>
      <c r="C12" s="9">
        <v>9</v>
      </c>
      <c r="D12" s="9">
        <v>9</v>
      </c>
      <c r="E12" s="9">
        <v>9</v>
      </c>
      <c r="F12" s="9">
        <v>9.1</v>
      </c>
      <c r="G12" s="9">
        <v>10</v>
      </c>
      <c r="H12" s="9">
        <v>10</v>
      </c>
      <c r="I12" s="9">
        <v>11</v>
      </c>
      <c r="K12" s="9">
        <f t="shared" si="0"/>
        <v>10.333333333333334</v>
      </c>
      <c r="L12" s="9">
        <f t="shared" si="1"/>
        <v>9.6999999999999993</v>
      </c>
      <c r="M12" s="19">
        <f t="shared" si="2"/>
        <v>0.63333333333333464</v>
      </c>
    </row>
    <row r="13" spans="1:13" ht="17.399999999999999" x14ac:dyDescent="0.35">
      <c r="A13" s="6" t="s">
        <v>744</v>
      </c>
      <c r="B13" s="6" t="s">
        <v>501</v>
      </c>
      <c r="C13" s="9">
        <v>18</v>
      </c>
      <c r="D13" s="9">
        <v>18</v>
      </c>
      <c r="E13" s="9">
        <v>18</v>
      </c>
      <c r="F13" s="9">
        <v>18</v>
      </c>
      <c r="G13" s="9">
        <v>18</v>
      </c>
      <c r="H13" s="9">
        <v>17</v>
      </c>
      <c r="I13" s="9">
        <v>19</v>
      </c>
      <c r="K13" s="9">
        <f t="shared" si="0"/>
        <v>18</v>
      </c>
      <c r="L13" s="9">
        <f t="shared" si="1"/>
        <v>17.670000000000002</v>
      </c>
      <c r="M13" s="19">
        <f t="shared" si="2"/>
        <v>0.32999999999999829</v>
      </c>
    </row>
    <row r="14" spans="1:13" ht="17.399999999999999" x14ac:dyDescent="0.35">
      <c r="A14" s="6" t="s">
        <v>745</v>
      </c>
      <c r="B14" s="6" t="s">
        <v>219</v>
      </c>
      <c r="C14" s="9">
        <v>171</v>
      </c>
      <c r="D14" s="9">
        <v>171</v>
      </c>
      <c r="E14" s="9">
        <v>131</v>
      </c>
      <c r="F14" s="9">
        <v>124</v>
      </c>
      <c r="G14" s="9">
        <v>118</v>
      </c>
      <c r="H14" s="9">
        <v>86</v>
      </c>
      <c r="I14" s="9">
        <v>81</v>
      </c>
      <c r="K14" s="9">
        <f t="shared" si="0"/>
        <v>95</v>
      </c>
      <c r="L14" s="9">
        <f t="shared" si="1"/>
        <v>109.33</v>
      </c>
      <c r="M14" s="19">
        <f t="shared" si="2"/>
        <v>-14.329999999999998</v>
      </c>
    </row>
    <row r="15" spans="1:13" ht="17.399999999999999" x14ac:dyDescent="0.35">
      <c r="A15" s="6" t="s">
        <v>746</v>
      </c>
      <c r="B15" s="6" t="s">
        <v>231</v>
      </c>
      <c r="C15" s="9">
        <v>29</v>
      </c>
      <c r="D15" s="9">
        <v>29</v>
      </c>
      <c r="E15" s="9">
        <v>29</v>
      </c>
      <c r="F15" s="9">
        <v>24</v>
      </c>
      <c r="G15" s="9">
        <v>23</v>
      </c>
      <c r="H15" s="9">
        <v>22</v>
      </c>
      <c r="I15" s="9">
        <v>23</v>
      </c>
      <c r="K15" s="9">
        <f t="shared" si="0"/>
        <v>22.666666666666668</v>
      </c>
      <c r="L15" s="9">
        <f t="shared" si="1"/>
        <v>23</v>
      </c>
      <c r="M15" s="19">
        <f t="shared" si="2"/>
        <v>-0.33333333333333215</v>
      </c>
    </row>
    <row r="16" spans="1:13" ht="17.399999999999999" x14ac:dyDescent="0.35">
      <c r="A16" s="6" t="s">
        <v>747</v>
      </c>
      <c r="B16" s="6" t="s">
        <v>216</v>
      </c>
      <c r="C16" s="9">
        <v>8</v>
      </c>
      <c r="D16" s="9">
        <v>8</v>
      </c>
      <c r="E16" s="9">
        <v>8</v>
      </c>
      <c r="F16" s="9">
        <v>7</v>
      </c>
      <c r="G16" s="9">
        <v>6</v>
      </c>
      <c r="H16" s="9">
        <v>6</v>
      </c>
      <c r="I16" s="9">
        <v>5</v>
      </c>
      <c r="K16" s="9">
        <f t="shared" si="0"/>
        <v>5.666666666666667</v>
      </c>
      <c r="L16" s="9">
        <f t="shared" si="1"/>
        <v>6.33</v>
      </c>
      <c r="M16" s="19">
        <f t="shared" si="2"/>
        <v>-0.66333333333333311</v>
      </c>
    </row>
    <row r="17" spans="1:13" ht="17.399999999999999" x14ac:dyDescent="0.35">
      <c r="A17" s="6" t="s">
        <v>716</v>
      </c>
      <c r="B17" s="6" t="s">
        <v>242</v>
      </c>
      <c r="C17" s="9">
        <v>15</v>
      </c>
      <c r="D17" s="9">
        <v>15</v>
      </c>
      <c r="E17" s="9">
        <v>15</v>
      </c>
      <c r="F17" s="9">
        <v>15</v>
      </c>
      <c r="G17" s="9">
        <v>15</v>
      </c>
      <c r="H17" s="9">
        <v>13</v>
      </c>
      <c r="I17" s="9">
        <v>6</v>
      </c>
      <c r="K17" s="9">
        <f t="shared" si="0"/>
        <v>11.333333333333334</v>
      </c>
      <c r="L17" s="9">
        <f t="shared" si="1"/>
        <v>14.33</v>
      </c>
      <c r="M17" s="19">
        <f t="shared" si="2"/>
        <v>-2.9966666666666661</v>
      </c>
    </row>
    <row r="18" spans="1:13" ht="17.399999999999999" x14ac:dyDescent="0.35">
      <c r="A18" s="6" t="s">
        <v>717</v>
      </c>
      <c r="B18" s="6" t="s">
        <v>236</v>
      </c>
      <c r="C18" s="9">
        <v>24</v>
      </c>
      <c r="D18" s="9">
        <v>27</v>
      </c>
      <c r="E18" s="9">
        <v>27</v>
      </c>
      <c r="F18" s="9">
        <v>22</v>
      </c>
      <c r="G18" s="9">
        <v>20</v>
      </c>
      <c r="H18" s="9">
        <v>22</v>
      </c>
      <c r="I18" s="9">
        <v>19</v>
      </c>
      <c r="K18" s="9">
        <f t="shared" si="0"/>
        <v>20.333333333333332</v>
      </c>
      <c r="L18" s="9">
        <f t="shared" si="1"/>
        <v>21.33</v>
      </c>
      <c r="M18" s="19">
        <f t="shared" si="2"/>
        <v>-0.99666666666666615</v>
      </c>
    </row>
    <row r="19" spans="1:13" ht="17.399999999999999" x14ac:dyDescent="0.35">
      <c r="A19" s="6" t="s">
        <v>718</v>
      </c>
      <c r="B19" s="6" t="s">
        <v>226</v>
      </c>
      <c r="C19" s="9">
        <v>26</v>
      </c>
      <c r="D19" s="9">
        <v>25</v>
      </c>
      <c r="E19" s="9">
        <v>25</v>
      </c>
      <c r="F19" s="9">
        <v>23</v>
      </c>
      <c r="G19" s="9">
        <v>24</v>
      </c>
      <c r="H19" s="9">
        <v>24</v>
      </c>
      <c r="I19" s="9">
        <v>24</v>
      </c>
      <c r="K19" s="9">
        <f t="shared" si="0"/>
        <v>24</v>
      </c>
      <c r="L19" s="9">
        <f t="shared" si="1"/>
        <v>23.67</v>
      </c>
      <c r="M19" s="19">
        <f t="shared" si="2"/>
        <v>0.32999999999999829</v>
      </c>
    </row>
    <row r="20" spans="1:13" ht="17.399999999999999" x14ac:dyDescent="0.35">
      <c r="A20" s="6" t="s">
        <v>719</v>
      </c>
      <c r="B20" s="6" t="s">
        <v>220</v>
      </c>
      <c r="C20" s="9">
        <v>8</v>
      </c>
      <c r="D20" s="9">
        <v>8</v>
      </c>
      <c r="E20" s="9">
        <v>8</v>
      </c>
      <c r="F20" s="9">
        <v>5</v>
      </c>
      <c r="G20" s="9">
        <v>8</v>
      </c>
      <c r="H20" s="9">
        <v>8</v>
      </c>
      <c r="I20" s="9">
        <v>8</v>
      </c>
      <c r="K20" s="9">
        <f t="shared" si="0"/>
        <v>8</v>
      </c>
      <c r="L20" s="9">
        <f t="shared" si="1"/>
        <v>7</v>
      </c>
      <c r="M20" s="19">
        <f t="shared" si="2"/>
        <v>1</v>
      </c>
    </row>
    <row r="21" spans="1:13" ht="17.399999999999999" x14ac:dyDescent="0.35">
      <c r="A21" s="6" t="s">
        <v>720</v>
      </c>
      <c r="B21" s="6" t="s">
        <v>232</v>
      </c>
      <c r="C21" s="9">
        <v>15</v>
      </c>
      <c r="D21" s="9">
        <v>15</v>
      </c>
      <c r="E21" s="9">
        <v>15</v>
      </c>
      <c r="F21" s="9">
        <v>19</v>
      </c>
      <c r="G21" s="9">
        <v>20</v>
      </c>
      <c r="H21" s="9">
        <v>19</v>
      </c>
      <c r="I21" s="9">
        <v>19</v>
      </c>
      <c r="K21" s="9">
        <f t="shared" si="0"/>
        <v>19.333333333333332</v>
      </c>
      <c r="L21" s="9">
        <f t="shared" si="1"/>
        <v>19.329999999999998</v>
      </c>
      <c r="M21" s="19">
        <f t="shared" si="2"/>
        <v>3.3333333333338544E-3</v>
      </c>
    </row>
    <row r="22" spans="1:13" ht="17.399999999999999" x14ac:dyDescent="0.35">
      <c r="A22" s="6" t="s">
        <v>721</v>
      </c>
      <c r="B22" s="6" t="s">
        <v>233</v>
      </c>
      <c r="C22" s="9">
        <v>74</v>
      </c>
      <c r="D22" s="9">
        <v>74</v>
      </c>
      <c r="E22" s="9">
        <v>74</v>
      </c>
      <c r="F22" s="9">
        <v>68</v>
      </c>
      <c r="G22" s="9">
        <v>64</v>
      </c>
      <c r="H22" s="9">
        <v>63</v>
      </c>
      <c r="I22" s="9">
        <v>64</v>
      </c>
      <c r="K22" s="9">
        <f t="shared" si="0"/>
        <v>63.666666666666664</v>
      </c>
      <c r="L22" s="9">
        <f t="shared" si="1"/>
        <v>65</v>
      </c>
      <c r="M22" s="19">
        <f t="shared" si="2"/>
        <v>-1.3333333333333357</v>
      </c>
    </row>
    <row r="23" spans="1:13" ht="17.399999999999999" x14ac:dyDescent="0.35">
      <c r="A23" s="6" t="s">
        <v>722</v>
      </c>
      <c r="B23" s="6" t="s">
        <v>237</v>
      </c>
      <c r="C23" s="9">
        <v>39</v>
      </c>
      <c r="D23" s="9">
        <v>39</v>
      </c>
      <c r="E23" s="9">
        <v>39</v>
      </c>
      <c r="F23" s="9">
        <v>42</v>
      </c>
      <c r="G23" s="9">
        <v>40</v>
      </c>
      <c r="H23" s="9">
        <v>40</v>
      </c>
      <c r="I23" s="9">
        <v>35</v>
      </c>
      <c r="K23" s="9">
        <f t="shared" si="0"/>
        <v>38.333333333333336</v>
      </c>
      <c r="L23" s="9">
        <f t="shared" si="1"/>
        <v>40.67</v>
      </c>
      <c r="M23" s="19">
        <f t="shared" si="2"/>
        <v>-2.336666666666666</v>
      </c>
    </row>
    <row r="24" spans="1:13" ht="17.399999999999999" x14ac:dyDescent="0.35">
      <c r="A24" s="6" t="s">
        <v>723</v>
      </c>
      <c r="B24" s="6" t="s">
        <v>227</v>
      </c>
      <c r="C24" s="9">
        <v>27</v>
      </c>
      <c r="D24" s="9">
        <v>27</v>
      </c>
      <c r="E24" s="9">
        <v>18</v>
      </c>
      <c r="F24" s="9">
        <v>15</v>
      </c>
      <c r="G24" s="9">
        <v>11</v>
      </c>
      <c r="H24" s="9">
        <v>13</v>
      </c>
      <c r="I24" s="9">
        <v>12</v>
      </c>
      <c r="K24" s="9">
        <f t="shared" si="0"/>
        <v>12</v>
      </c>
      <c r="L24" s="9">
        <f t="shared" si="1"/>
        <v>13</v>
      </c>
      <c r="M24" s="19">
        <f t="shared" si="2"/>
        <v>-1</v>
      </c>
    </row>
    <row r="25" spans="1:13" ht="17.399999999999999" x14ac:dyDescent="0.35">
      <c r="A25" s="6" t="s">
        <v>724</v>
      </c>
      <c r="B25" s="6" t="s">
        <v>243</v>
      </c>
      <c r="C25" s="9">
        <v>14</v>
      </c>
      <c r="D25" s="9">
        <v>14</v>
      </c>
      <c r="E25" s="9">
        <v>14</v>
      </c>
      <c r="F25" s="9">
        <v>14</v>
      </c>
      <c r="G25" s="9">
        <v>14</v>
      </c>
      <c r="H25" s="9">
        <v>14</v>
      </c>
      <c r="I25" s="9">
        <v>20</v>
      </c>
      <c r="K25" s="9">
        <f t="shared" si="0"/>
        <v>16</v>
      </c>
      <c r="L25" s="9">
        <f t="shared" si="1"/>
        <v>14</v>
      </c>
      <c r="M25" s="19">
        <f t="shared" si="2"/>
        <v>2</v>
      </c>
    </row>
    <row r="26" spans="1:13" ht="17.399999999999999" x14ac:dyDescent="0.35">
      <c r="A26" s="6" t="s">
        <v>725</v>
      </c>
      <c r="B26" s="6" t="s">
        <v>221</v>
      </c>
      <c r="C26" s="9">
        <v>22</v>
      </c>
      <c r="D26" s="9">
        <v>22</v>
      </c>
      <c r="E26" s="9">
        <v>22</v>
      </c>
      <c r="F26" s="9">
        <v>19</v>
      </c>
      <c r="G26" s="9">
        <v>18</v>
      </c>
      <c r="H26" s="9">
        <v>17</v>
      </c>
      <c r="I26" s="9">
        <v>15</v>
      </c>
      <c r="K26" s="9">
        <f t="shared" si="0"/>
        <v>16.666666666666668</v>
      </c>
      <c r="L26" s="9">
        <f t="shared" si="1"/>
        <v>18</v>
      </c>
      <c r="M26" s="19">
        <f t="shared" si="2"/>
        <v>-1.3333333333333321</v>
      </c>
    </row>
    <row r="27" spans="1:13" ht="17.399999999999999" x14ac:dyDescent="0.35">
      <c r="A27" s="6" t="s">
        <v>726</v>
      </c>
      <c r="B27" s="6" t="s">
        <v>222</v>
      </c>
      <c r="C27" s="9">
        <v>17</v>
      </c>
      <c r="D27" s="9">
        <v>17</v>
      </c>
      <c r="E27" s="9">
        <v>17</v>
      </c>
      <c r="F27" s="9">
        <v>15</v>
      </c>
      <c r="G27" s="9">
        <v>14</v>
      </c>
      <c r="H27" s="9">
        <v>8</v>
      </c>
      <c r="I27" s="9">
        <v>8</v>
      </c>
      <c r="K27" s="9">
        <f t="shared" si="0"/>
        <v>10</v>
      </c>
      <c r="L27" s="9">
        <f t="shared" si="1"/>
        <v>12.33</v>
      </c>
      <c r="M27" s="19">
        <f t="shared" si="2"/>
        <v>-2.33</v>
      </c>
    </row>
    <row r="28" spans="1:13" ht="17.399999999999999" x14ac:dyDescent="0.35">
      <c r="A28" s="6" t="s">
        <v>727</v>
      </c>
      <c r="B28" s="6" t="s">
        <v>223</v>
      </c>
      <c r="C28" s="9">
        <v>18</v>
      </c>
      <c r="D28" s="9">
        <v>18</v>
      </c>
      <c r="E28" s="9">
        <v>13</v>
      </c>
      <c r="F28" s="9">
        <v>15</v>
      </c>
      <c r="G28" s="9">
        <v>15</v>
      </c>
      <c r="H28" s="9">
        <v>16</v>
      </c>
      <c r="I28" s="9">
        <v>16</v>
      </c>
      <c r="K28" s="9">
        <f t="shared" si="0"/>
        <v>15.666666666666666</v>
      </c>
      <c r="L28" s="9">
        <f t="shared" si="1"/>
        <v>15.33</v>
      </c>
      <c r="M28" s="19">
        <f t="shared" si="2"/>
        <v>0.336666666666666</v>
      </c>
    </row>
    <row r="29" spans="1:13" ht="17.399999999999999" x14ac:dyDescent="0.35">
      <c r="A29" s="6" t="s">
        <v>537</v>
      </c>
      <c r="B29" s="6" t="s">
        <v>212</v>
      </c>
      <c r="C29" s="9">
        <v>20</v>
      </c>
      <c r="D29" s="9">
        <v>17</v>
      </c>
      <c r="E29" s="9">
        <v>15</v>
      </c>
      <c r="F29" s="9">
        <v>11</v>
      </c>
      <c r="G29" s="9">
        <v>10</v>
      </c>
      <c r="H29" s="9">
        <v>10</v>
      </c>
      <c r="I29" s="9">
        <v>12</v>
      </c>
      <c r="K29" s="9">
        <f t="shared" si="0"/>
        <v>10.666666666666666</v>
      </c>
      <c r="L29" s="9">
        <f t="shared" si="1"/>
        <v>10.33</v>
      </c>
      <c r="M29" s="19">
        <f t="shared" si="2"/>
        <v>0.336666666666666</v>
      </c>
    </row>
    <row r="30" spans="1:13" ht="17.399999999999999" x14ac:dyDescent="0.35">
      <c r="A30" s="6" t="s">
        <v>728</v>
      </c>
      <c r="B30" s="6" t="s">
        <v>235</v>
      </c>
      <c r="C30" s="9">
        <v>80</v>
      </c>
      <c r="D30" s="9">
        <v>80</v>
      </c>
      <c r="E30" s="9">
        <v>80</v>
      </c>
      <c r="F30" s="9">
        <v>65</v>
      </c>
      <c r="G30" s="9">
        <v>63</v>
      </c>
      <c r="H30" s="9">
        <v>66</v>
      </c>
      <c r="I30" s="9">
        <v>70</v>
      </c>
      <c r="K30" s="9">
        <f t="shared" si="0"/>
        <v>66.333333333333329</v>
      </c>
      <c r="L30" s="9">
        <f t="shared" si="1"/>
        <v>64.67</v>
      </c>
      <c r="M30" s="19">
        <f t="shared" si="2"/>
        <v>1.6633333333333269</v>
      </c>
    </row>
    <row r="31" spans="1:13" ht="17.399999999999999" x14ac:dyDescent="0.35">
      <c r="A31" s="6" t="s">
        <v>729</v>
      </c>
      <c r="B31" s="6" t="s">
        <v>228</v>
      </c>
      <c r="C31" s="9">
        <v>11</v>
      </c>
      <c r="D31" s="9">
        <v>12</v>
      </c>
      <c r="E31" s="9">
        <v>12</v>
      </c>
      <c r="F31" s="9">
        <v>11</v>
      </c>
      <c r="G31" s="9">
        <v>8</v>
      </c>
      <c r="H31" s="9">
        <v>8</v>
      </c>
      <c r="I31" s="9">
        <v>9</v>
      </c>
      <c r="K31" s="9">
        <f t="shared" si="0"/>
        <v>8.3333333333333339</v>
      </c>
      <c r="L31" s="9">
        <f t="shared" si="1"/>
        <v>9</v>
      </c>
      <c r="M31" s="19">
        <f t="shared" si="2"/>
        <v>-0.66666666666666607</v>
      </c>
    </row>
    <row r="32" spans="1:13" ht="17.399999999999999" x14ac:dyDescent="0.35">
      <c r="A32" s="6" t="s">
        <v>730</v>
      </c>
      <c r="B32" s="6" t="s">
        <v>238</v>
      </c>
      <c r="C32" s="9">
        <v>12</v>
      </c>
      <c r="D32" s="9">
        <v>12</v>
      </c>
      <c r="E32" s="9">
        <v>12</v>
      </c>
      <c r="F32" s="9">
        <v>13</v>
      </c>
      <c r="G32" s="9">
        <v>13</v>
      </c>
      <c r="H32" s="9">
        <v>13</v>
      </c>
      <c r="I32" s="9">
        <v>13</v>
      </c>
      <c r="K32" s="9">
        <f t="shared" si="0"/>
        <v>13</v>
      </c>
      <c r="L32" s="9">
        <f t="shared" si="1"/>
        <v>13</v>
      </c>
      <c r="M32" s="19">
        <f t="shared" si="2"/>
        <v>0</v>
      </c>
    </row>
    <row r="33" spans="1:13" ht="17.399999999999999" x14ac:dyDescent="0.35">
      <c r="A33" s="6" t="s">
        <v>731</v>
      </c>
      <c r="B33" s="6" t="s">
        <v>224</v>
      </c>
      <c r="C33" s="9">
        <v>11</v>
      </c>
      <c r="D33" s="9">
        <v>8</v>
      </c>
      <c r="E33" s="9">
        <v>8</v>
      </c>
      <c r="F33" s="9">
        <v>7</v>
      </c>
      <c r="G33" s="9">
        <v>9</v>
      </c>
      <c r="H33" s="9">
        <v>9</v>
      </c>
      <c r="I33" s="9">
        <v>9</v>
      </c>
      <c r="K33" s="9">
        <f t="shared" si="0"/>
        <v>9</v>
      </c>
      <c r="L33" s="9">
        <f t="shared" si="1"/>
        <v>8.33</v>
      </c>
      <c r="M33" s="19">
        <f t="shared" si="2"/>
        <v>0.66999999999999993</v>
      </c>
    </row>
    <row r="34" spans="1:13" ht="17.399999999999999" x14ac:dyDescent="0.35">
      <c r="A34" s="6" t="s">
        <v>732</v>
      </c>
      <c r="B34" s="6" t="s">
        <v>239</v>
      </c>
      <c r="C34" s="9">
        <v>32</v>
      </c>
      <c r="D34" s="9">
        <v>32</v>
      </c>
      <c r="E34" s="9">
        <v>32</v>
      </c>
      <c r="F34" s="9">
        <v>38</v>
      </c>
      <c r="G34" s="9">
        <v>30</v>
      </c>
      <c r="H34" s="9">
        <v>30</v>
      </c>
      <c r="I34" s="9">
        <v>30</v>
      </c>
      <c r="K34" s="9">
        <f t="shared" si="0"/>
        <v>30</v>
      </c>
      <c r="L34" s="9">
        <f t="shared" si="1"/>
        <v>32.67</v>
      </c>
      <c r="M34" s="19">
        <f t="shared" si="2"/>
        <v>-2.6700000000000017</v>
      </c>
    </row>
    <row r="35" spans="1:13" ht="17.399999999999999" x14ac:dyDescent="0.35">
      <c r="A35" s="6" t="s">
        <v>733</v>
      </c>
      <c r="B35" s="6" t="s">
        <v>241</v>
      </c>
      <c r="C35" s="9">
        <v>94</v>
      </c>
      <c r="D35" s="9">
        <v>95</v>
      </c>
      <c r="E35" s="9">
        <v>77</v>
      </c>
      <c r="F35" s="9">
        <v>75</v>
      </c>
      <c r="G35" s="9">
        <v>86</v>
      </c>
      <c r="H35" s="9">
        <v>71</v>
      </c>
      <c r="I35" s="9">
        <v>69</v>
      </c>
      <c r="K35" s="9">
        <f t="shared" si="0"/>
        <v>75.333333333333329</v>
      </c>
      <c r="L35" s="9">
        <f t="shared" si="1"/>
        <v>77.33</v>
      </c>
      <c r="M35" s="19">
        <f t="shared" si="2"/>
        <v>-1.9966666666666697</v>
      </c>
    </row>
    <row r="36" spans="1:13" ht="17.399999999999999" x14ac:dyDescent="0.35">
      <c r="A36" s="6" t="s">
        <v>734</v>
      </c>
      <c r="B36" s="6" t="s">
        <v>244</v>
      </c>
      <c r="C36" s="9">
        <v>34</v>
      </c>
      <c r="D36" s="9">
        <v>29</v>
      </c>
      <c r="E36" s="9">
        <v>29</v>
      </c>
      <c r="F36" s="9">
        <v>29</v>
      </c>
      <c r="G36" s="9">
        <v>29</v>
      </c>
      <c r="H36" s="9">
        <v>33</v>
      </c>
      <c r="I36" s="9">
        <v>36</v>
      </c>
      <c r="K36" s="9">
        <f t="shared" si="0"/>
        <v>32.666666666666664</v>
      </c>
      <c r="L36" s="9">
        <f t="shared" si="1"/>
        <v>30.33</v>
      </c>
      <c r="M36" s="19">
        <f t="shared" si="2"/>
        <v>2.336666666666666</v>
      </c>
    </row>
    <row r="37" spans="1:13" ht="17.399999999999999" x14ac:dyDescent="0.35">
      <c r="A37" s="6" t="s">
        <v>735</v>
      </c>
      <c r="B37" s="6" t="s">
        <v>225</v>
      </c>
      <c r="C37" s="9">
        <v>17</v>
      </c>
      <c r="D37" s="9">
        <v>17</v>
      </c>
      <c r="E37" s="9">
        <v>8</v>
      </c>
      <c r="F37" s="9">
        <v>12</v>
      </c>
      <c r="G37" s="9">
        <v>16</v>
      </c>
      <c r="H37" s="9">
        <v>16</v>
      </c>
      <c r="I37" s="9">
        <v>9</v>
      </c>
      <c r="K37" s="9">
        <f t="shared" si="0"/>
        <v>13.666666666666666</v>
      </c>
      <c r="L37" s="9">
        <f t="shared" si="1"/>
        <v>14.67</v>
      </c>
      <c r="M37" s="19">
        <f t="shared" si="2"/>
        <v>-1.0033333333333339</v>
      </c>
    </row>
    <row r="38" spans="1:13" ht="17.399999999999999" x14ac:dyDescent="0.35">
      <c r="A38" s="6" t="s">
        <v>736</v>
      </c>
      <c r="B38" s="6" t="s">
        <v>245</v>
      </c>
      <c r="C38" s="9">
        <v>18</v>
      </c>
      <c r="D38" s="9">
        <v>18</v>
      </c>
      <c r="E38" s="9">
        <v>18</v>
      </c>
      <c r="F38" s="9">
        <v>16</v>
      </c>
      <c r="G38" s="9">
        <v>16</v>
      </c>
      <c r="H38" s="9">
        <v>16</v>
      </c>
      <c r="I38" s="9">
        <v>14</v>
      </c>
      <c r="K38" s="9">
        <f t="shared" si="0"/>
        <v>15.333333333333334</v>
      </c>
      <c r="L38" s="9">
        <f t="shared" si="1"/>
        <v>16</v>
      </c>
      <c r="M38" s="19">
        <f t="shared" si="2"/>
        <v>-0.66666666666666607</v>
      </c>
    </row>
    <row r="39" spans="1:13" ht="17.399999999999999" x14ac:dyDescent="0.35">
      <c r="A39" s="6"/>
      <c r="B39" s="6"/>
      <c r="C39" s="22">
        <f t="shared" ref="C39:G39" si="3">SUM(C5:C38)</f>
        <v>1089</v>
      </c>
      <c r="D39" s="22">
        <f t="shared" si="3"/>
        <v>1075</v>
      </c>
      <c r="E39" s="22">
        <f t="shared" si="3"/>
        <v>980</v>
      </c>
      <c r="F39" s="22">
        <f t="shared" si="3"/>
        <v>923.1</v>
      </c>
      <c r="G39" s="22">
        <f t="shared" si="3"/>
        <v>887</v>
      </c>
      <c r="H39" s="22">
        <f t="shared" ref="H39:I39" si="4">SUM(H5:H38)</f>
        <v>847</v>
      </c>
      <c r="I39" s="22">
        <f t="shared" si="4"/>
        <v>844</v>
      </c>
      <c r="K39" s="20">
        <f>SUM(K5:K38)</f>
        <v>859.33333333333337</v>
      </c>
      <c r="L39" s="20">
        <f>SUM(L5:L38)</f>
        <v>885.69</v>
      </c>
      <c r="M39" s="21">
        <f>K39-L39</f>
        <v>-26.356666666666683</v>
      </c>
    </row>
    <row r="40" spans="1:13" ht="17.399999999999999" x14ac:dyDescent="0.35">
      <c r="A40" s="6"/>
      <c r="B40" s="6"/>
    </row>
    <row r="41" spans="1:13" ht="17.399999999999999" x14ac:dyDescent="0.35">
      <c r="A41" s="6"/>
      <c r="B41" s="5"/>
    </row>
    <row r="42" spans="1:13" ht="17.399999999999999" x14ac:dyDescent="0.35">
      <c r="A42" s="5"/>
      <c r="B42" s="6"/>
    </row>
    <row r="43" spans="1:13" ht="17.399999999999999" x14ac:dyDescent="0.35">
      <c r="A43" s="5"/>
      <c r="B43" s="13"/>
    </row>
    <row r="44" spans="1:13" ht="17.399999999999999" x14ac:dyDescent="0.35">
      <c r="A44" s="5"/>
      <c r="B44" s="6"/>
    </row>
  </sheetData>
  <mergeCells count="2">
    <mergeCell ref="K2:M2"/>
    <mergeCell ref="C2:I2"/>
  </mergeCells>
  <phoneticPr fontId="8" type="noConversion"/>
  <dataValidations count="1">
    <dataValidation type="textLength" errorStyle="information" allowBlank="1" showInputMessage="1" showErrorMessage="1" error="XLBVal:8=Hart-Ireson_x000d__x000a_" sqref="D5:D38" xr:uid="{00000000-0002-0000-0800-000000000000}">
      <formula1>0</formula1>
      <formula2>300</formula2>
    </dataValidation>
  </dataValidations>
  <pageMargins left="0.51181102362204722" right="0.51181102362204722" top="0.74803149606299213" bottom="0.35433070866141736" header="0.31496062992125984" footer="0.31496062992125984"/>
  <pageSetup paperSize="9" scale="69" orientation="landscape" r:id="rId1"/>
  <headerFooter>
    <oddHeader>&amp;C&amp;"-,Bold"&amp;16Diocese of Exeter
Participant Figures for 2018 - 2023</oddHeader>
  </headerFooter>
  <rowBreaks count="1" manualBreakCount="1">
    <brk id="36" max="9" man="1"/>
  </rowBreaks>
  <customProperties>
    <customPr name="QAA_DRILLPATH_NODE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5">
    <tabColor theme="7" tint="0.59999389629810485"/>
    <pageSetUpPr fitToPage="1"/>
  </sheetPr>
  <dimension ref="A1:M20"/>
  <sheetViews>
    <sheetView zoomScale="70" zoomScaleNormal="70" workbookViewId="0">
      <selection activeCell="I15" sqref="I15"/>
    </sheetView>
  </sheetViews>
  <sheetFormatPr defaultRowHeight="13.2" x14ac:dyDescent="0.25"/>
  <cols>
    <col min="1" max="1" width="13.33203125" customWidth="1"/>
    <col min="2" max="2" width="36" customWidth="1"/>
    <col min="3" max="3" width="15.5546875" customWidth="1"/>
    <col min="4" max="4" width="15.33203125" customWidth="1"/>
    <col min="5" max="5" width="14.88671875" customWidth="1"/>
    <col min="6" max="9" width="16.109375" customWidth="1"/>
    <col min="10" max="10" width="3.21875" customWidth="1"/>
    <col min="11" max="11" width="14.88671875" customWidth="1"/>
    <col min="12" max="12" width="16.44140625" customWidth="1"/>
    <col min="13" max="13" width="15.44140625" customWidth="1"/>
  </cols>
  <sheetData>
    <row r="1" spans="1:13" ht="24" customHeight="1" x14ac:dyDescent="0.4">
      <c r="A1" s="26" t="s">
        <v>312</v>
      </c>
      <c r="B1" s="3"/>
    </row>
    <row r="2" spans="1:13" ht="54" customHeight="1" x14ac:dyDescent="0.35">
      <c r="A2" s="5"/>
      <c r="B2" s="3"/>
      <c r="C2" s="48" t="s">
        <v>1047</v>
      </c>
      <c r="D2" s="49"/>
      <c r="E2" s="49"/>
      <c r="F2" s="49"/>
      <c r="G2" s="49"/>
      <c r="H2" s="49"/>
      <c r="I2" s="50"/>
      <c r="K2" s="39" t="s">
        <v>1046</v>
      </c>
      <c r="L2" s="40"/>
      <c r="M2" s="41"/>
    </row>
    <row r="3" spans="1:13" s="1" customFormat="1" ht="36" x14ac:dyDescent="0.25">
      <c r="A3" s="4" t="s">
        <v>495</v>
      </c>
      <c r="B3" s="4" t="s">
        <v>0</v>
      </c>
      <c r="C3" s="25">
        <v>2019</v>
      </c>
      <c r="D3" s="25">
        <v>2020</v>
      </c>
      <c r="E3" s="25">
        <v>2021</v>
      </c>
      <c r="F3" s="25">
        <v>2022</v>
      </c>
      <c r="G3" s="25">
        <v>2023</v>
      </c>
      <c r="H3" s="25">
        <v>2024</v>
      </c>
      <c r="I3" s="25">
        <v>2025</v>
      </c>
      <c r="K3" s="25">
        <v>2026</v>
      </c>
      <c r="L3" s="25">
        <v>2025</v>
      </c>
      <c r="M3" s="18" t="s">
        <v>1021</v>
      </c>
    </row>
    <row r="4" spans="1:13" ht="17.399999999999999" x14ac:dyDescent="0.35">
      <c r="B4" s="6"/>
      <c r="M4" s="17"/>
    </row>
    <row r="5" spans="1:13" ht="17.399999999999999" x14ac:dyDescent="0.35">
      <c r="A5" s="6" t="s">
        <v>748</v>
      </c>
      <c r="B5" s="6" t="s">
        <v>321</v>
      </c>
      <c r="C5" s="9">
        <v>16</v>
      </c>
      <c r="D5" s="9">
        <v>16</v>
      </c>
      <c r="E5" s="9">
        <v>16</v>
      </c>
      <c r="F5" s="9">
        <v>14</v>
      </c>
      <c r="G5" s="9">
        <v>14</v>
      </c>
      <c r="H5" s="9">
        <v>14</v>
      </c>
      <c r="I5" s="9">
        <v>12.4</v>
      </c>
      <c r="K5" s="9">
        <f>AVERAGE(G5:I5)</f>
        <v>13.466666666666667</v>
      </c>
      <c r="L5" s="9">
        <f>ROUND(AVERAGE(F5:H5),2)</f>
        <v>14</v>
      </c>
      <c r="M5" s="19">
        <f t="shared" ref="M5" si="0">K5-L5</f>
        <v>-0.53333333333333321</v>
      </c>
    </row>
    <row r="6" spans="1:13" ht="17.399999999999999" x14ac:dyDescent="0.35">
      <c r="A6" s="6" t="s">
        <v>749</v>
      </c>
      <c r="B6" s="6" t="s">
        <v>313</v>
      </c>
      <c r="C6" s="9">
        <v>36</v>
      </c>
      <c r="D6" s="9">
        <v>36</v>
      </c>
      <c r="E6" s="9">
        <v>36</v>
      </c>
      <c r="F6" s="9">
        <v>35</v>
      </c>
      <c r="G6" s="9">
        <v>28</v>
      </c>
      <c r="H6" s="9">
        <v>31</v>
      </c>
      <c r="I6" s="9">
        <v>29</v>
      </c>
      <c r="K6" s="9">
        <f t="shared" ref="K6:K14" si="1">AVERAGE(G6:I6)</f>
        <v>29.333333333333332</v>
      </c>
      <c r="L6" s="9">
        <f t="shared" ref="L6:L14" si="2">ROUND(AVERAGE(F6:H6),2)</f>
        <v>31.33</v>
      </c>
      <c r="M6" s="19">
        <f t="shared" ref="M6:M14" si="3">K6-L6</f>
        <v>-1.9966666666666661</v>
      </c>
    </row>
    <row r="7" spans="1:13" ht="17.399999999999999" x14ac:dyDescent="0.35">
      <c r="A7" s="6" t="s">
        <v>750</v>
      </c>
      <c r="B7" s="6" t="s">
        <v>315</v>
      </c>
      <c r="C7" s="9">
        <v>11</v>
      </c>
      <c r="D7" s="9">
        <v>11</v>
      </c>
      <c r="E7" s="9">
        <v>11</v>
      </c>
      <c r="F7" s="9">
        <v>12</v>
      </c>
      <c r="G7" s="9">
        <v>9</v>
      </c>
      <c r="H7" s="9">
        <v>8</v>
      </c>
      <c r="I7" s="9">
        <v>7</v>
      </c>
      <c r="K7" s="9">
        <f t="shared" si="1"/>
        <v>8</v>
      </c>
      <c r="L7" s="9">
        <f t="shared" si="2"/>
        <v>9.67</v>
      </c>
      <c r="M7" s="19">
        <f t="shared" si="3"/>
        <v>-1.67</v>
      </c>
    </row>
    <row r="8" spans="1:13" ht="17.399999999999999" x14ac:dyDescent="0.35">
      <c r="A8" s="6" t="s">
        <v>751</v>
      </c>
      <c r="B8" s="6" t="s">
        <v>314</v>
      </c>
      <c r="C8" s="9">
        <v>16</v>
      </c>
      <c r="D8" s="9">
        <v>16</v>
      </c>
      <c r="E8" s="9">
        <v>16</v>
      </c>
      <c r="F8" s="9">
        <v>14</v>
      </c>
      <c r="G8" s="9">
        <v>13</v>
      </c>
      <c r="H8" s="9">
        <v>13</v>
      </c>
      <c r="I8" s="9">
        <v>13</v>
      </c>
      <c r="K8" s="9">
        <f t="shared" si="1"/>
        <v>13</v>
      </c>
      <c r="L8" s="9">
        <f t="shared" si="2"/>
        <v>13.33</v>
      </c>
      <c r="M8" s="19">
        <f t="shared" si="3"/>
        <v>-0.33000000000000007</v>
      </c>
    </row>
    <row r="9" spans="1:13" ht="17.399999999999999" x14ac:dyDescent="0.35">
      <c r="A9" s="6" t="s">
        <v>752</v>
      </c>
      <c r="B9" s="6" t="s">
        <v>316</v>
      </c>
      <c r="C9" s="9">
        <v>38</v>
      </c>
      <c r="D9" s="9">
        <v>40</v>
      </c>
      <c r="E9" s="9">
        <v>40</v>
      </c>
      <c r="F9" s="9">
        <v>40</v>
      </c>
      <c r="G9" s="9">
        <v>33</v>
      </c>
      <c r="H9" s="9">
        <v>40</v>
      </c>
      <c r="I9" s="9">
        <v>40</v>
      </c>
      <c r="K9" s="9">
        <f t="shared" si="1"/>
        <v>37.666666666666664</v>
      </c>
      <c r="L9" s="9">
        <f t="shared" si="2"/>
        <v>37.67</v>
      </c>
      <c r="M9" s="19">
        <f t="shared" si="3"/>
        <v>-3.3333333333374071E-3</v>
      </c>
    </row>
    <row r="10" spans="1:13" ht="17.399999999999999" x14ac:dyDescent="0.35">
      <c r="A10" s="6" t="s">
        <v>753</v>
      </c>
      <c r="B10" s="6" t="s">
        <v>317</v>
      </c>
      <c r="C10" s="9">
        <v>77</v>
      </c>
      <c r="D10" s="9">
        <v>69</v>
      </c>
      <c r="E10" s="9">
        <v>69</v>
      </c>
      <c r="F10" s="9">
        <v>52</v>
      </c>
      <c r="G10" s="9">
        <v>42</v>
      </c>
      <c r="H10" s="9">
        <v>42</v>
      </c>
      <c r="I10" s="9">
        <v>42</v>
      </c>
      <c r="K10" s="9">
        <f t="shared" si="1"/>
        <v>42</v>
      </c>
      <c r="L10" s="9">
        <f t="shared" si="2"/>
        <v>45.33</v>
      </c>
      <c r="M10" s="19">
        <f t="shared" si="3"/>
        <v>-3.3299999999999983</v>
      </c>
    </row>
    <row r="11" spans="1:13" ht="17.399999999999999" x14ac:dyDescent="0.35">
      <c r="A11" s="6" t="s">
        <v>754</v>
      </c>
      <c r="B11" s="6" t="s">
        <v>318</v>
      </c>
      <c r="C11" s="9">
        <v>32</v>
      </c>
      <c r="D11" s="9">
        <v>32</v>
      </c>
      <c r="E11" s="9">
        <v>32</v>
      </c>
      <c r="F11" s="9">
        <v>33</v>
      </c>
      <c r="G11" s="9">
        <v>33</v>
      </c>
      <c r="H11" s="9">
        <v>30</v>
      </c>
      <c r="I11" s="9">
        <v>26</v>
      </c>
      <c r="K11" s="9">
        <f t="shared" si="1"/>
        <v>29.666666666666668</v>
      </c>
      <c r="L11" s="9">
        <f t="shared" si="2"/>
        <v>32</v>
      </c>
      <c r="M11" s="19">
        <f t="shared" si="3"/>
        <v>-2.3333333333333321</v>
      </c>
    </row>
    <row r="12" spans="1:13" ht="17.399999999999999" x14ac:dyDescent="0.35">
      <c r="A12" s="6" t="s">
        <v>755</v>
      </c>
      <c r="B12" s="6" t="s">
        <v>319</v>
      </c>
      <c r="C12" s="9">
        <v>41</v>
      </c>
      <c r="D12" s="9">
        <v>45</v>
      </c>
      <c r="E12" s="9">
        <v>37</v>
      </c>
      <c r="F12" s="9">
        <v>39</v>
      </c>
      <c r="G12" s="9">
        <v>38</v>
      </c>
      <c r="H12" s="9">
        <v>36</v>
      </c>
      <c r="I12" s="9">
        <v>39</v>
      </c>
      <c r="K12" s="9">
        <f t="shared" si="1"/>
        <v>37.666666666666664</v>
      </c>
      <c r="L12" s="9">
        <f t="shared" si="2"/>
        <v>37.67</v>
      </c>
      <c r="M12" s="19">
        <f t="shared" si="3"/>
        <v>-3.3333333333374071E-3</v>
      </c>
    </row>
    <row r="13" spans="1:13" ht="17.399999999999999" x14ac:dyDescent="0.35">
      <c r="A13" s="6" t="s">
        <v>756</v>
      </c>
      <c r="B13" s="6" t="s">
        <v>320</v>
      </c>
      <c r="C13" s="9">
        <v>78</v>
      </c>
      <c r="D13" s="9">
        <v>69</v>
      </c>
      <c r="E13" s="9">
        <v>69</v>
      </c>
      <c r="F13" s="9">
        <v>47</v>
      </c>
      <c r="G13" s="9">
        <v>47</v>
      </c>
      <c r="H13" s="9">
        <v>50</v>
      </c>
      <c r="I13" s="9">
        <v>45</v>
      </c>
      <c r="K13" s="9">
        <f t="shared" si="1"/>
        <v>47.333333333333336</v>
      </c>
      <c r="L13" s="9">
        <f t="shared" si="2"/>
        <v>48</v>
      </c>
      <c r="M13" s="19">
        <f t="shared" si="3"/>
        <v>-0.6666666666666643</v>
      </c>
    </row>
    <row r="14" spans="1:13" ht="17.399999999999999" x14ac:dyDescent="0.35">
      <c r="A14" s="6" t="s">
        <v>757</v>
      </c>
      <c r="B14" s="6" t="s">
        <v>322</v>
      </c>
      <c r="C14" s="9">
        <v>42</v>
      </c>
      <c r="D14" s="9">
        <v>38</v>
      </c>
      <c r="E14" s="9">
        <v>38</v>
      </c>
      <c r="F14" s="9">
        <v>32</v>
      </c>
      <c r="G14" s="9">
        <v>32</v>
      </c>
      <c r="H14" s="9">
        <v>42</v>
      </c>
      <c r="I14" s="9">
        <v>40</v>
      </c>
      <c r="K14" s="9">
        <f t="shared" si="1"/>
        <v>38</v>
      </c>
      <c r="L14" s="9">
        <f t="shared" si="2"/>
        <v>35.33</v>
      </c>
      <c r="M14" s="19">
        <f t="shared" si="3"/>
        <v>2.6700000000000017</v>
      </c>
    </row>
    <row r="15" spans="1:13" ht="17.399999999999999" x14ac:dyDescent="0.35">
      <c r="A15" s="6"/>
      <c r="B15" s="6"/>
      <c r="C15" s="22">
        <f t="shared" ref="C15:G15" si="4">SUM(C5:C14)</f>
        <v>387</v>
      </c>
      <c r="D15" s="22">
        <f t="shared" si="4"/>
        <v>372</v>
      </c>
      <c r="E15" s="22">
        <f t="shared" si="4"/>
        <v>364</v>
      </c>
      <c r="F15" s="22">
        <f t="shared" si="4"/>
        <v>318</v>
      </c>
      <c r="G15" s="22">
        <f t="shared" si="4"/>
        <v>289</v>
      </c>
      <c r="H15" s="22">
        <f t="shared" ref="H15:I15" si="5">SUM(H5:H14)</f>
        <v>306</v>
      </c>
      <c r="I15" s="22">
        <f t="shared" si="5"/>
        <v>293.39999999999998</v>
      </c>
      <c r="K15" s="20">
        <f>SUM(K5:K14)</f>
        <v>296.13333333333333</v>
      </c>
      <c r="L15" s="20">
        <f>SUM(L5:L14)</f>
        <v>304.33</v>
      </c>
      <c r="M15" s="21">
        <f t="shared" ref="M15" si="6">K15-L15</f>
        <v>-8.1966666666666583</v>
      </c>
    </row>
    <row r="17" spans="1:2" ht="17.399999999999999" x14ac:dyDescent="0.35">
      <c r="A17" s="6"/>
      <c r="B17" s="5"/>
    </row>
    <row r="18" spans="1:2" ht="17.399999999999999" x14ac:dyDescent="0.35">
      <c r="A18" s="5"/>
      <c r="B18" s="6"/>
    </row>
    <row r="19" spans="1:2" ht="17.399999999999999" x14ac:dyDescent="0.35">
      <c r="A19" s="5"/>
      <c r="B19" s="13"/>
    </row>
    <row r="20" spans="1:2" ht="17.399999999999999" x14ac:dyDescent="0.35">
      <c r="A20" s="5"/>
      <c r="B20" s="6"/>
    </row>
  </sheetData>
  <mergeCells count="2">
    <mergeCell ref="K2:M2"/>
    <mergeCell ref="C2:I2"/>
  </mergeCells>
  <phoneticPr fontId="8" type="noConversion"/>
  <dataValidations disablePrompts="1" count="1">
    <dataValidation type="textLength" errorStyle="information" allowBlank="1" showInputMessage="1" showErrorMessage="1" error="XLBVal:8=Hart-Ireson_x000d__x000a_" sqref="D5:D14" xr:uid="{00000000-0002-0000-0900-000000000000}">
      <formula1>0</formula1>
      <formula2>300</formula2>
    </dataValidation>
  </dataValidations>
  <pageMargins left="0.51181102362204722" right="0.51181102362204722" top="0.74803149606299213" bottom="0.35433070866141736" header="0.31496062992125984" footer="0.31496062992125984"/>
  <pageSetup paperSize="9" scale="71" orientation="landscape" r:id="rId1"/>
  <headerFooter>
    <oddHeader>&amp;C&amp;"-,Bold"&amp;16Diocese of Exeter
Participant Figures for 2018 - 2023</oddHeader>
  </headerFooter>
  <customProperties>
    <customPr name="QAA_DRILLPATH_NODE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theme="7" tint="0.59999389629810485"/>
    <pageSetUpPr fitToPage="1"/>
  </sheetPr>
  <dimension ref="A1:P35"/>
  <sheetViews>
    <sheetView zoomScale="70" zoomScaleNormal="70" workbookViewId="0">
      <pane xSplit="2" ySplit="3" topLeftCell="C4" activePane="bottomRight" state="frozen"/>
      <selection activeCell="K18" sqref="K18"/>
      <selection pane="topRight" activeCell="K18" sqref="K18"/>
      <selection pane="bottomLeft" activeCell="K18" sqref="K18"/>
      <selection pane="bottomRight" activeCell="I29" sqref="I29"/>
    </sheetView>
  </sheetViews>
  <sheetFormatPr defaultRowHeight="13.2" x14ac:dyDescent="0.25"/>
  <cols>
    <col min="1" max="1" width="13.44140625" customWidth="1"/>
    <col min="2" max="2" width="61.44140625" bestFit="1" customWidth="1"/>
    <col min="3" max="3" width="15.109375" customWidth="1"/>
    <col min="4" max="4" width="15.33203125" customWidth="1"/>
    <col min="5" max="5" width="15.5546875" customWidth="1"/>
    <col min="6" max="9" width="16.109375" customWidth="1"/>
    <col min="10" max="10" width="3.21875" customWidth="1"/>
    <col min="11" max="11" width="14.88671875" customWidth="1"/>
    <col min="12" max="12" width="16.44140625" customWidth="1"/>
    <col min="13" max="13" width="15.6640625" customWidth="1"/>
  </cols>
  <sheetData>
    <row r="1" spans="1:16" ht="27.75" customHeight="1" x14ac:dyDescent="0.4">
      <c r="A1" s="26" t="s">
        <v>246</v>
      </c>
      <c r="B1" s="3"/>
    </row>
    <row r="2" spans="1:16" ht="54" customHeight="1" x14ac:dyDescent="0.35">
      <c r="A2" s="5"/>
      <c r="B2" s="3"/>
      <c r="C2" s="48" t="s">
        <v>1047</v>
      </c>
      <c r="D2" s="49"/>
      <c r="E2" s="49"/>
      <c r="F2" s="49"/>
      <c r="G2" s="49"/>
      <c r="H2" s="49"/>
      <c r="I2" s="50"/>
      <c r="K2" s="39" t="s">
        <v>1046</v>
      </c>
      <c r="L2" s="40"/>
      <c r="M2" s="41"/>
    </row>
    <row r="3" spans="1:16" s="1" customFormat="1" ht="36" x14ac:dyDescent="0.25">
      <c r="A3" s="4" t="s">
        <v>495</v>
      </c>
      <c r="B3" s="4" t="s">
        <v>0</v>
      </c>
      <c r="C3" s="25">
        <v>2019</v>
      </c>
      <c r="D3" s="25">
        <v>2020</v>
      </c>
      <c r="E3" s="25">
        <v>2021</v>
      </c>
      <c r="F3" s="25">
        <v>2022</v>
      </c>
      <c r="G3" s="25">
        <v>2023</v>
      </c>
      <c r="H3" s="25">
        <v>2024</v>
      </c>
      <c r="I3" s="25">
        <v>2025</v>
      </c>
      <c r="K3" s="25">
        <v>2026</v>
      </c>
      <c r="L3" s="25">
        <v>2025</v>
      </c>
      <c r="M3" s="18" t="s">
        <v>1021</v>
      </c>
    </row>
    <row r="4" spans="1:16" ht="17.399999999999999" x14ac:dyDescent="0.35">
      <c r="B4" s="6"/>
      <c r="M4" s="17"/>
    </row>
    <row r="5" spans="1:16" ht="17.399999999999999" x14ac:dyDescent="0.35">
      <c r="A5" s="6" t="s">
        <v>758</v>
      </c>
      <c r="B5" s="6" t="s">
        <v>255</v>
      </c>
      <c r="C5" s="9">
        <v>11</v>
      </c>
      <c r="D5" s="9">
        <v>11</v>
      </c>
      <c r="E5" s="9">
        <v>8</v>
      </c>
      <c r="F5" s="9">
        <v>9</v>
      </c>
      <c r="G5" s="9">
        <v>9</v>
      </c>
      <c r="H5" s="9">
        <v>8</v>
      </c>
      <c r="I5" s="9">
        <v>8</v>
      </c>
      <c r="K5" s="9">
        <f>AVERAGE(G5:I5)</f>
        <v>8.3333333333333339</v>
      </c>
      <c r="L5" s="9">
        <f>ROUND(AVERAGE(F5:H5),2)</f>
        <v>8.67</v>
      </c>
      <c r="M5" s="19">
        <f t="shared" ref="M5:M7" si="0">K5-L5</f>
        <v>-0.336666666666666</v>
      </c>
      <c r="P5" s="24"/>
    </row>
    <row r="6" spans="1:16" ht="17.399999999999999" x14ac:dyDescent="0.35">
      <c r="A6" s="6" t="s">
        <v>759</v>
      </c>
      <c r="B6" s="6" t="s">
        <v>247</v>
      </c>
      <c r="C6" s="9">
        <v>9</v>
      </c>
      <c r="D6" s="9">
        <v>9</v>
      </c>
      <c r="E6" s="9">
        <v>9</v>
      </c>
      <c r="F6" s="9">
        <v>6</v>
      </c>
      <c r="G6" s="9">
        <v>7</v>
      </c>
      <c r="H6" s="9">
        <v>9</v>
      </c>
      <c r="I6" s="9">
        <v>10</v>
      </c>
      <c r="K6" s="9">
        <f t="shared" ref="K6:K29" si="1">AVERAGE(G6:I6)</f>
        <v>8.6666666666666661</v>
      </c>
      <c r="L6" s="9">
        <f t="shared" ref="L6:L29" si="2">ROUND(AVERAGE(F6:H6),2)</f>
        <v>7.33</v>
      </c>
      <c r="M6" s="19">
        <f t="shared" si="0"/>
        <v>1.336666666666666</v>
      </c>
      <c r="P6" s="24"/>
    </row>
    <row r="7" spans="1:16" ht="17.399999999999999" x14ac:dyDescent="0.35">
      <c r="A7" s="6" t="s">
        <v>760</v>
      </c>
      <c r="B7" s="6" t="s">
        <v>256</v>
      </c>
      <c r="C7" s="9">
        <v>57</v>
      </c>
      <c r="D7" s="9">
        <v>57</v>
      </c>
      <c r="E7" s="9">
        <v>57</v>
      </c>
      <c r="F7" s="9">
        <v>60</v>
      </c>
      <c r="G7" s="9">
        <v>60</v>
      </c>
      <c r="H7" s="9">
        <v>51</v>
      </c>
      <c r="I7" s="9">
        <v>47</v>
      </c>
      <c r="K7" s="9">
        <f t="shared" si="1"/>
        <v>52.666666666666664</v>
      </c>
      <c r="L7" s="9">
        <f t="shared" si="2"/>
        <v>57</v>
      </c>
      <c r="M7" s="19">
        <f t="shared" si="0"/>
        <v>-4.3333333333333357</v>
      </c>
      <c r="P7" s="24"/>
    </row>
    <row r="8" spans="1:16" ht="17.399999999999999" x14ac:dyDescent="0.35">
      <c r="A8" s="6" t="s">
        <v>761</v>
      </c>
      <c r="B8" s="6" t="s">
        <v>248</v>
      </c>
      <c r="C8" s="9">
        <v>10</v>
      </c>
      <c r="D8" s="9">
        <v>10</v>
      </c>
      <c r="E8" s="9">
        <v>10</v>
      </c>
      <c r="F8" s="9">
        <v>8</v>
      </c>
      <c r="G8" s="9">
        <v>9</v>
      </c>
      <c r="H8" s="9">
        <v>8</v>
      </c>
      <c r="I8" s="9">
        <v>12</v>
      </c>
      <c r="K8" s="9">
        <f t="shared" si="1"/>
        <v>9.6666666666666661</v>
      </c>
      <c r="L8" s="9">
        <f t="shared" si="2"/>
        <v>8.33</v>
      </c>
      <c r="M8" s="19">
        <f t="shared" ref="M8" si="3">K8-L8</f>
        <v>1.336666666666666</v>
      </c>
      <c r="P8" s="24"/>
    </row>
    <row r="9" spans="1:16" ht="17.399999999999999" x14ac:dyDescent="0.35">
      <c r="A9" s="6" t="s">
        <v>762</v>
      </c>
      <c r="B9" s="6" t="s">
        <v>265</v>
      </c>
      <c r="C9" s="9">
        <v>28</v>
      </c>
      <c r="D9" s="9">
        <v>28</v>
      </c>
      <c r="E9" s="9">
        <v>28</v>
      </c>
      <c r="F9" s="9">
        <v>18</v>
      </c>
      <c r="G9" s="9">
        <v>17</v>
      </c>
      <c r="H9" s="9">
        <v>19</v>
      </c>
      <c r="I9" s="9">
        <v>19</v>
      </c>
      <c r="K9" s="9">
        <f t="shared" si="1"/>
        <v>18.333333333333332</v>
      </c>
      <c r="L9" s="9">
        <f t="shared" si="2"/>
        <v>18</v>
      </c>
      <c r="M9" s="19">
        <f t="shared" ref="M9:M29" si="4">K9-L9</f>
        <v>0.33333333333333215</v>
      </c>
      <c r="P9" s="24"/>
    </row>
    <row r="10" spans="1:16" ht="17.399999999999999" x14ac:dyDescent="0.35">
      <c r="A10" s="6" t="s">
        <v>763</v>
      </c>
      <c r="B10" s="6" t="s">
        <v>249</v>
      </c>
      <c r="C10" s="9">
        <v>12</v>
      </c>
      <c r="D10" s="9">
        <v>15</v>
      </c>
      <c r="E10" s="9">
        <v>15</v>
      </c>
      <c r="F10" s="9">
        <v>11</v>
      </c>
      <c r="G10" s="9">
        <v>15</v>
      </c>
      <c r="H10" s="9">
        <v>15</v>
      </c>
      <c r="I10" s="9">
        <v>19</v>
      </c>
      <c r="K10" s="9">
        <f t="shared" si="1"/>
        <v>16.333333333333332</v>
      </c>
      <c r="L10" s="9">
        <f t="shared" si="2"/>
        <v>13.67</v>
      </c>
      <c r="M10" s="19">
        <f t="shared" si="4"/>
        <v>2.6633333333333322</v>
      </c>
      <c r="P10" s="24"/>
    </row>
    <row r="11" spans="1:16" ht="17.399999999999999" x14ac:dyDescent="0.35">
      <c r="A11" s="6" t="s">
        <v>764</v>
      </c>
      <c r="B11" s="6" t="s">
        <v>260</v>
      </c>
      <c r="C11" s="9">
        <v>14</v>
      </c>
      <c r="D11" s="9">
        <v>16</v>
      </c>
      <c r="E11" s="9">
        <v>16</v>
      </c>
      <c r="F11" s="9">
        <v>16</v>
      </c>
      <c r="G11" s="9">
        <v>18</v>
      </c>
      <c r="H11" s="9">
        <v>15</v>
      </c>
      <c r="I11" s="9">
        <v>13</v>
      </c>
      <c r="K11" s="9">
        <f t="shared" si="1"/>
        <v>15.333333333333334</v>
      </c>
      <c r="L11" s="9">
        <f t="shared" si="2"/>
        <v>16.329999999999998</v>
      </c>
      <c r="M11" s="19">
        <f t="shared" si="4"/>
        <v>-0.99666666666666437</v>
      </c>
      <c r="P11" s="24"/>
    </row>
    <row r="12" spans="1:16" ht="17.399999999999999" x14ac:dyDescent="0.35">
      <c r="A12" s="6" t="s">
        <v>765</v>
      </c>
      <c r="B12" s="6" t="s">
        <v>250</v>
      </c>
      <c r="C12" s="9">
        <v>93</v>
      </c>
      <c r="D12" s="9">
        <v>93</v>
      </c>
      <c r="E12" s="9">
        <v>70</v>
      </c>
      <c r="F12" s="9">
        <v>70</v>
      </c>
      <c r="G12" s="9">
        <v>62</v>
      </c>
      <c r="H12" s="9">
        <v>70</v>
      </c>
      <c r="I12" s="9">
        <v>66</v>
      </c>
      <c r="K12" s="9">
        <f t="shared" si="1"/>
        <v>66</v>
      </c>
      <c r="L12" s="9">
        <f t="shared" si="2"/>
        <v>67.33</v>
      </c>
      <c r="M12" s="19">
        <f t="shared" si="4"/>
        <v>-1.3299999999999983</v>
      </c>
      <c r="P12" s="24"/>
    </row>
    <row r="13" spans="1:16" ht="17.399999999999999" x14ac:dyDescent="0.35">
      <c r="A13" s="6" t="s">
        <v>766</v>
      </c>
      <c r="B13" s="6" t="s">
        <v>266</v>
      </c>
      <c r="C13" s="9">
        <v>15</v>
      </c>
      <c r="D13" s="9">
        <v>15</v>
      </c>
      <c r="E13" s="9">
        <v>14</v>
      </c>
      <c r="F13" s="9">
        <v>13</v>
      </c>
      <c r="G13" s="9">
        <v>12</v>
      </c>
      <c r="H13" s="9">
        <v>14</v>
      </c>
      <c r="I13" s="9">
        <v>15</v>
      </c>
      <c r="K13" s="9">
        <f t="shared" si="1"/>
        <v>13.666666666666666</v>
      </c>
      <c r="L13" s="9">
        <f t="shared" si="2"/>
        <v>13</v>
      </c>
      <c r="M13" s="19">
        <f t="shared" si="4"/>
        <v>0.66666666666666607</v>
      </c>
      <c r="P13" s="24"/>
    </row>
    <row r="14" spans="1:16" ht="17.399999999999999" x14ac:dyDescent="0.35">
      <c r="A14" s="6" t="s">
        <v>767</v>
      </c>
      <c r="B14" s="6" t="s">
        <v>252</v>
      </c>
      <c r="C14" s="9">
        <v>16</v>
      </c>
      <c r="D14" s="9">
        <v>16</v>
      </c>
      <c r="E14" s="9">
        <v>16</v>
      </c>
      <c r="F14" s="9">
        <v>15</v>
      </c>
      <c r="G14" s="9">
        <v>13</v>
      </c>
      <c r="H14" s="9">
        <v>15</v>
      </c>
      <c r="I14" s="9">
        <v>13</v>
      </c>
      <c r="K14" s="9">
        <f t="shared" si="1"/>
        <v>13.666666666666666</v>
      </c>
      <c r="L14" s="9">
        <f t="shared" si="2"/>
        <v>14.33</v>
      </c>
      <c r="M14" s="19">
        <f t="shared" si="4"/>
        <v>-0.663333333333334</v>
      </c>
      <c r="P14" s="24"/>
    </row>
    <row r="15" spans="1:16" ht="17.399999999999999" x14ac:dyDescent="0.35">
      <c r="A15" s="6" t="s">
        <v>768</v>
      </c>
      <c r="B15" s="6" t="s">
        <v>267</v>
      </c>
      <c r="C15" s="9">
        <v>25</v>
      </c>
      <c r="D15" s="9">
        <v>22</v>
      </c>
      <c r="E15" s="9">
        <v>21</v>
      </c>
      <c r="F15" s="9">
        <v>20</v>
      </c>
      <c r="G15" s="9">
        <v>23</v>
      </c>
      <c r="H15" s="9">
        <v>25</v>
      </c>
      <c r="I15" s="9">
        <v>23</v>
      </c>
      <c r="K15" s="9">
        <f t="shared" si="1"/>
        <v>23.666666666666668</v>
      </c>
      <c r="L15" s="9">
        <f t="shared" si="2"/>
        <v>22.67</v>
      </c>
      <c r="M15" s="19">
        <f t="shared" si="4"/>
        <v>0.99666666666666615</v>
      </c>
      <c r="P15" s="24"/>
    </row>
    <row r="16" spans="1:16" ht="17.399999999999999" x14ac:dyDescent="0.35">
      <c r="A16" s="6" t="s">
        <v>769</v>
      </c>
      <c r="B16" s="6" t="s">
        <v>253</v>
      </c>
      <c r="C16" s="9">
        <v>47</v>
      </c>
      <c r="D16" s="9">
        <v>47</v>
      </c>
      <c r="E16" s="9">
        <v>43</v>
      </c>
      <c r="F16" s="9">
        <v>35</v>
      </c>
      <c r="G16" s="9">
        <v>33</v>
      </c>
      <c r="H16" s="9">
        <v>29</v>
      </c>
      <c r="I16" s="9">
        <v>32</v>
      </c>
      <c r="K16" s="9">
        <f t="shared" si="1"/>
        <v>31.333333333333332</v>
      </c>
      <c r="L16" s="9">
        <f t="shared" si="2"/>
        <v>32.33</v>
      </c>
      <c r="M16" s="19">
        <f t="shared" si="4"/>
        <v>-0.99666666666666615</v>
      </c>
      <c r="P16" s="24"/>
    </row>
    <row r="17" spans="1:16" ht="17.399999999999999" x14ac:dyDescent="0.35">
      <c r="A17" s="6" t="s">
        <v>770</v>
      </c>
      <c r="B17" s="6" t="s">
        <v>251</v>
      </c>
      <c r="C17" s="9">
        <v>50</v>
      </c>
      <c r="D17" s="9">
        <v>50</v>
      </c>
      <c r="E17" s="9">
        <v>50</v>
      </c>
      <c r="F17" s="9">
        <v>33</v>
      </c>
      <c r="G17" s="9">
        <v>34</v>
      </c>
      <c r="H17" s="9">
        <v>37</v>
      </c>
      <c r="I17" s="9">
        <v>35</v>
      </c>
      <c r="K17" s="9">
        <f t="shared" si="1"/>
        <v>35.333333333333336</v>
      </c>
      <c r="L17" s="9">
        <f t="shared" si="2"/>
        <v>34.67</v>
      </c>
      <c r="M17" s="19">
        <f t="shared" si="4"/>
        <v>0.663333333333334</v>
      </c>
      <c r="P17" s="24"/>
    </row>
    <row r="18" spans="1:16" ht="17.399999999999999" x14ac:dyDescent="0.35">
      <c r="A18" s="6" t="s">
        <v>771</v>
      </c>
      <c r="B18" s="6" t="s">
        <v>268</v>
      </c>
      <c r="C18" s="9">
        <v>19</v>
      </c>
      <c r="D18" s="9">
        <v>13</v>
      </c>
      <c r="E18" s="9">
        <v>13</v>
      </c>
      <c r="F18" s="9">
        <v>11</v>
      </c>
      <c r="G18" s="9">
        <v>11</v>
      </c>
      <c r="H18" s="9">
        <v>10</v>
      </c>
      <c r="I18" s="9">
        <v>10</v>
      </c>
      <c r="K18" s="9">
        <f t="shared" si="1"/>
        <v>10.333333333333334</v>
      </c>
      <c r="L18" s="9">
        <f t="shared" si="2"/>
        <v>10.67</v>
      </c>
      <c r="M18" s="19">
        <f t="shared" si="4"/>
        <v>-0.336666666666666</v>
      </c>
      <c r="P18" s="24"/>
    </row>
    <row r="19" spans="1:16" ht="17.399999999999999" x14ac:dyDescent="0.35">
      <c r="A19" s="6" t="s">
        <v>772</v>
      </c>
      <c r="B19" s="6" t="s">
        <v>257</v>
      </c>
      <c r="C19" s="9">
        <v>18</v>
      </c>
      <c r="D19" s="9">
        <v>18</v>
      </c>
      <c r="E19" s="9">
        <v>18</v>
      </c>
      <c r="F19" s="9">
        <v>18</v>
      </c>
      <c r="G19" s="9">
        <v>18</v>
      </c>
      <c r="H19" s="9">
        <v>17</v>
      </c>
      <c r="I19" s="9">
        <v>17</v>
      </c>
      <c r="K19" s="9">
        <f t="shared" si="1"/>
        <v>17.333333333333332</v>
      </c>
      <c r="L19" s="9">
        <f t="shared" si="2"/>
        <v>17.670000000000002</v>
      </c>
      <c r="M19" s="19">
        <f t="shared" si="4"/>
        <v>-0.33666666666666956</v>
      </c>
      <c r="P19" s="24"/>
    </row>
    <row r="20" spans="1:16" ht="17.399999999999999" x14ac:dyDescent="0.35">
      <c r="A20" s="6" t="s">
        <v>773</v>
      </c>
      <c r="B20" s="6" t="s">
        <v>254</v>
      </c>
      <c r="C20" s="9">
        <v>34</v>
      </c>
      <c r="D20" s="9">
        <v>27</v>
      </c>
      <c r="E20" s="9">
        <v>16</v>
      </c>
      <c r="F20" s="9">
        <v>17</v>
      </c>
      <c r="G20" s="9">
        <v>20</v>
      </c>
      <c r="H20" s="9">
        <v>24</v>
      </c>
      <c r="I20" s="9">
        <v>21</v>
      </c>
      <c r="K20" s="9">
        <f t="shared" si="1"/>
        <v>21.666666666666668</v>
      </c>
      <c r="L20" s="9">
        <f t="shared" si="2"/>
        <v>20.329999999999998</v>
      </c>
      <c r="M20" s="19">
        <f t="shared" si="4"/>
        <v>1.3366666666666696</v>
      </c>
      <c r="P20" s="24"/>
    </row>
    <row r="21" spans="1:16" ht="17.399999999999999" x14ac:dyDescent="0.35">
      <c r="A21" s="6" t="s">
        <v>774</v>
      </c>
      <c r="B21" s="6" t="s">
        <v>261</v>
      </c>
      <c r="C21" s="9">
        <v>25</v>
      </c>
      <c r="D21" s="9">
        <v>26</v>
      </c>
      <c r="E21" s="9">
        <v>19</v>
      </c>
      <c r="F21" s="9">
        <v>25</v>
      </c>
      <c r="G21" s="9">
        <v>23</v>
      </c>
      <c r="H21" s="9">
        <v>26</v>
      </c>
      <c r="I21" s="9">
        <v>21</v>
      </c>
      <c r="K21" s="9">
        <f t="shared" si="1"/>
        <v>23.333333333333332</v>
      </c>
      <c r="L21" s="9">
        <f t="shared" si="2"/>
        <v>24.67</v>
      </c>
      <c r="M21" s="19">
        <f t="shared" si="4"/>
        <v>-1.3366666666666696</v>
      </c>
      <c r="P21" s="24"/>
    </row>
    <row r="22" spans="1:16" ht="17.399999999999999" x14ac:dyDescent="0.35">
      <c r="A22" s="6" t="s">
        <v>775</v>
      </c>
      <c r="B22" s="6" t="s">
        <v>262</v>
      </c>
      <c r="C22" s="9">
        <v>16</v>
      </c>
      <c r="D22" s="9">
        <v>16</v>
      </c>
      <c r="E22" s="9">
        <v>10</v>
      </c>
      <c r="F22" s="9">
        <v>10</v>
      </c>
      <c r="G22" s="9">
        <v>0</v>
      </c>
      <c r="H22" s="9">
        <v>0</v>
      </c>
      <c r="I22" s="9">
        <v>0</v>
      </c>
      <c r="K22" s="9">
        <f t="shared" si="1"/>
        <v>0</v>
      </c>
      <c r="L22" s="9">
        <f t="shared" si="2"/>
        <v>3.33</v>
      </c>
      <c r="M22" s="19">
        <f t="shared" si="4"/>
        <v>-3.33</v>
      </c>
      <c r="P22" s="24"/>
    </row>
    <row r="23" spans="1:16" ht="17.399999999999999" x14ac:dyDescent="0.35">
      <c r="A23" s="6" t="s">
        <v>776</v>
      </c>
      <c r="B23" s="6" t="s">
        <v>263</v>
      </c>
      <c r="C23" s="9">
        <v>26</v>
      </c>
      <c r="D23" s="9">
        <v>26</v>
      </c>
      <c r="E23" s="9">
        <v>26</v>
      </c>
      <c r="F23" s="9">
        <v>27</v>
      </c>
      <c r="G23" s="9">
        <v>16</v>
      </c>
      <c r="H23" s="9">
        <v>16</v>
      </c>
      <c r="I23" s="9">
        <v>16</v>
      </c>
      <c r="K23" s="9">
        <f t="shared" si="1"/>
        <v>16</v>
      </c>
      <c r="L23" s="9">
        <f t="shared" si="2"/>
        <v>19.670000000000002</v>
      </c>
      <c r="M23" s="19">
        <f t="shared" si="4"/>
        <v>-3.6700000000000017</v>
      </c>
      <c r="P23" s="24"/>
    </row>
    <row r="24" spans="1:16" ht="17.399999999999999" x14ac:dyDescent="0.35">
      <c r="A24" s="6" t="s">
        <v>1030</v>
      </c>
      <c r="B24" s="6" t="s">
        <v>398</v>
      </c>
      <c r="C24" s="9">
        <v>48</v>
      </c>
      <c r="D24" s="9">
        <v>48</v>
      </c>
      <c r="E24" s="9">
        <v>48</v>
      </c>
      <c r="F24" s="9">
        <v>54</v>
      </c>
      <c r="G24" s="9">
        <v>55</v>
      </c>
      <c r="H24" s="9">
        <v>53</v>
      </c>
      <c r="I24" s="9">
        <v>48</v>
      </c>
      <c r="K24" s="9">
        <f t="shared" si="1"/>
        <v>52</v>
      </c>
      <c r="L24" s="9">
        <f t="shared" si="2"/>
        <v>54</v>
      </c>
      <c r="M24" s="19"/>
      <c r="P24" s="24"/>
    </row>
    <row r="25" spans="1:16" ht="17.399999999999999" x14ac:dyDescent="0.35">
      <c r="A25" s="6" t="s">
        <v>777</v>
      </c>
      <c r="B25" s="6" t="s">
        <v>264</v>
      </c>
      <c r="C25" s="9">
        <v>33</v>
      </c>
      <c r="D25" s="9">
        <v>37</v>
      </c>
      <c r="E25" s="9">
        <v>28</v>
      </c>
      <c r="F25" s="9">
        <v>28</v>
      </c>
      <c r="G25" s="9">
        <v>28</v>
      </c>
      <c r="H25" s="9">
        <v>29</v>
      </c>
      <c r="I25" s="9">
        <v>31</v>
      </c>
      <c r="K25" s="9">
        <f t="shared" si="1"/>
        <v>29.333333333333332</v>
      </c>
      <c r="L25" s="9">
        <f t="shared" si="2"/>
        <v>28.33</v>
      </c>
      <c r="M25" s="19">
        <f t="shared" si="4"/>
        <v>1.0033333333333339</v>
      </c>
      <c r="P25" s="24"/>
    </row>
    <row r="26" spans="1:16" ht="17.399999999999999" x14ac:dyDescent="0.35">
      <c r="A26" s="6" t="s">
        <v>778</v>
      </c>
      <c r="B26" s="6" t="s">
        <v>269</v>
      </c>
      <c r="C26" s="9">
        <v>17</v>
      </c>
      <c r="D26" s="9">
        <v>16</v>
      </c>
      <c r="E26" s="9">
        <v>13</v>
      </c>
      <c r="F26" s="9">
        <v>14</v>
      </c>
      <c r="G26" s="9">
        <v>11</v>
      </c>
      <c r="H26" s="9">
        <v>11</v>
      </c>
      <c r="I26" s="9">
        <v>9</v>
      </c>
      <c r="K26" s="9">
        <f t="shared" si="1"/>
        <v>10.333333333333334</v>
      </c>
      <c r="L26" s="9">
        <f t="shared" si="2"/>
        <v>12</v>
      </c>
      <c r="M26" s="19">
        <f t="shared" si="4"/>
        <v>-1.6666666666666661</v>
      </c>
      <c r="P26" s="24"/>
    </row>
    <row r="27" spans="1:16" ht="17.399999999999999" x14ac:dyDescent="0.35">
      <c r="A27" s="6" t="s">
        <v>779</v>
      </c>
      <c r="B27" s="6" t="s">
        <v>258</v>
      </c>
      <c r="C27" s="9">
        <v>92</v>
      </c>
      <c r="D27" s="9">
        <v>95</v>
      </c>
      <c r="E27" s="9">
        <v>95</v>
      </c>
      <c r="F27" s="9">
        <v>75</v>
      </c>
      <c r="G27" s="9">
        <v>69</v>
      </c>
      <c r="H27" s="9">
        <v>71</v>
      </c>
      <c r="I27" s="9">
        <v>67</v>
      </c>
      <c r="K27" s="9">
        <f t="shared" si="1"/>
        <v>69</v>
      </c>
      <c r="L27" s="9">
        <f t="shared" si="2"/>
        <v>71.67</v>
      </c>
      <c r="M27" s="19">
        <f t="shared" si="4"/>
        <v>-2.6700000000000017</v>
      </c>
      <c r="P27" s="24"/>
    </row>
    <row r="28" spans="1:16" ht="17.399999999999999" x14ac:dyDescent="0.35">
      <c r="A28" s="6" t="s">
        <v>780</v>
      </c>
      <c r="B28" s="6" t="s">
        <v>259</v>
      </c>
      <c r="C28" s="9">
        <v>52</v>
      </c>
      <c r="D28" s="9">
        <v>52</v>
      </c>
      <c r="E28" s="9">
        <v>28</v>
      </c>
      <c r="F28" s="9">
        <v>23</v>
      </c>
      <c r="G28" s="9">
        <v>32</v>
      </c>
      <c r="H28" s="9">
        <v>29</v>
      </c>
      <c r="I28" s="9">
        <v>29</v>
      </c>
      <c r="K28" s="9">
        <f t="shared" si="1"/>
        <v>30</v>
      </c>
      <c r="L28" s="9">
        <f t="shared" si="2"/>
        <v>28</v>
      </c>
      <c r="M28" s="19">
        <f t="shared" si="4"/>
        <v>2</v>
      </c>
      <c r="P28" s="24"/>
    </row>
    <row r="29" spans="1:16" ht="17.399999999999999" x14ac:dyDescent="0.35">
      <c r="A29" s="6" t="s">
        <v>781</v>
      </c>
      <c r="B29" s="6" t="s">
        <v>270</v>
      </c>
      <c r="C29" s="9">
        <v>27</v>
      </c>
      <c r="D29" s="9">
        <v>25</v>
      </c>
      <c r="E29" s="9">
        <v>25</v>
      </c>
      <c r="F29" s="9">
        <v>21</v>
      </c>
      <c r="G29" s="9">
        <v>16</v>
      </c>
      <c r="H29" s="9">
        <v>19</v>
      </c>
      <c r="I29" s="9">
        <v>17</v>
      </c>
      <c r="K29" s="9">
        <f t="shared" si="1"/>
        <v>17.333333333333332</v>
      </c>
      <c r="L29" s="9">
        <f t="shared" si="2"/>
        <v>18.670000000000002</v>
      </c>
      <c r="M29" s="19">
        <f t="shared" si="4"/>
        <v>-1.3366666666666696</v>
      </c>
      <c r="P29" s="24"/>
    </row>
    <row r="30" spans="1:16" ht="17.399999999999999" x14ac:dyDescent="0.35">
      <c r="A30" s="6"/>
      <c r="B30" s="6"/>
      <c r="C30" s="22">
        <f t="shared" ref="C30:G30" si="5">SUM(C5:C29)</f>
        <v>794</v>
      </c>
      <c r="D30" s="22">
        <f t="shared" si="5"/>
        <v>788</v>
      </c>
      <c r="E30" s="22">
        <f t="shared" si="5"/>
        <v>696</v>
      </c>
      <c r="F30" s="22">
        <f t="shared" si="5"/>
        <v>637</v>
      </c>
      <c r="G30" s="22">
        <f t="shared" si="5"/>
        <v>611</v>
      </c>
      <c r="H30" s="22">
        <f t="shared" ref="H30:I30" si="6">SUM(H5:H29)</f>
        <v>620</v>
      </c>
      <c r="I30" s="22">
        <f t="shared" si="6"/>
        <v>598</v>
      </c>
      <c r="K30" s="20">
        <f>SUM(K5:K29)</f>
        <v>609.66666666666663</v>
      </c>
      <c r="L30" s="20">
        <f>SUM(L5:L29)</f>
        <v>622.66999999999996</v>
      </c>
      <c r="M30" s="21">
        <f t="shared" ref="M30" si="7">K30-L30</f>
        <v>-13.00333333333333</v>
      </c>
    </row>
    <row r="31" spans="1:16" ht="17.399999999999999" x14ac:dyDescent="0.35">
      <c r="A31" s="6"/>
      <c r="B31" s="6"/>
    </row>
    <row r="32" spans="1:16" ht="17.399999999999999" x14ac:dyDescent="0.35">
      <c r="A32" s="6"/>
      <c r="B32" s="5"/>
    </row>
    <row r="33" spans="1:2" ht="17.399999999999999" x14ac:dyDescent="0.35">
      <c r="A33" s="5"/>
      <c r="B33" s="6"/>
    </row>
    <row r="34" spans="1:2" ht="17.399999999999999" x14ac:dyDescent="0.35">
      <c r="A34" s="5"/>
      <c r="B34" s="13"/>
    </row>
    <row r="35" spans="1:2" ht="17.399999999999999" x14ac:dyDescent="0.35">
      <c r="A35" s="5"/>
      <c r="B35" s="6"/>
    </row>
  </sheetData>
  <mergeCells count="2">
    <mergeCell ref="K2:M2"/>
    <mergeCell ref="C2:I2"/>
  </mergeCells>
  <phoneticPr fontId="8" type="noConversion"/>
  <dataValidations disablePrompts="1" count="1">
    <dataValidation type="textLength" errorStyle="information" allowBlank="1" showInputMessage="1" showErrorMessage="1" error="XLBVal:8=Hart-Ireson_x000d__x000a_" sqref="D5:D29" xr:uid="{00000000-0002-0000-0A00-000000000000}">
      <formula1>0</formula1>
      <formula2>300</formula2>
    </dataValidation>
  </dataValidations>
  <pageMargins left="0.51181102362204722" right="0.51181102362204722" top="0.74803149606299213" bottom="0.35433070866141736" header="0.31496062992125984" footer="0.31496062992125984"/>
  <pageSetup paperSize="9" scale="63" orientation="landscape" r:id="rId1"/>
  <headerFooter>
    <oddHeader>&amp;C&amp;"-,Bold"&amp;16Diocese of Exeter
Participant Figures for 2018 - 2023</oddHeader>
  </headerFooter>
  <customProperties>
    <customPr name="QAA_DRILLPATH_NODE_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1">
    <tabColor theme="7" tint="0.59999389629810485"/>
    <pageSetUpPr fitToPage="1"/>
  </sheetPr>
  <dimension ref="A1:M38"/>
  <sheetViews>
    <sheetView zoomScale="70" zoomScaleNormal="70" workbookViewId="0">
      <pane xSplit="2" ySplit="3" topLeftCell="C4" activePane="bottomRight" state="frozen"/>
      <selection activeCell="K18" sqref="K18"/>
      <selection pane="topRight" activeCell="K18" sqref="K18"/>
      <selection pane="bottomLeft" activeCell="K18" sqref="K18"/>
      <selection pane="bottomRight" activeCell="H33" sqref="H33"/>
    </sheetView>
  </sheetViews>
  <sheetFormatPr defaultRowHeight="13.2" x14ac:dyDescent="0.25"/>
  <cols>
    <col min="1" max="1" width="14" customWidth="1"/>
    <col min="2" max="2" width="62" bestFit="1" customWidth="1"/>
    <col min="3" max="3" width="15.5546875" customWidth="1"/>
    <col min="4" max="4" width="15.33203125" customWidth="1"/>
    <col min="5" max="5" width="14.88671875" customWidth="1"/>
    <col min="6" max="9" width="16.109375" customWidth="1"/>
    <col min="10" max="10" width="3.21875" customWidth="1"/>
    <col min="11" max="11" width="14.88671875" customWidth="1"/>
    <col min="12" max="12" width="16.44140625" customWidth="1"/>
    <col min="13" max="13" width="16.109375" customWidth="1"/>
  </cols>
  <sheetData>
    <row r="1" spans="1:13" ht="20.25" customHeight="1" x14ac:dyDescent="0.4">
      <c r="A1" s="26" t="s">
        <v>999</v>
      </c>
      <c r="B1" s="3"/>
    </row>
    <row r="2" spans="1:13" ht="54" customHeight="1" x14ac:dyDescent="0.35">
      <c r="A2" s="5"/>
      <c r="B2" s="3"/>
      <c r="C2" s="48" t="s">
        <v>1047</v>
      </c>
      <c r="D2" s="49"/>
      <c r="E2" s="49"/>
      <c r="F2" s="49"/>
      <c r="G2" s="49"/>
      <c r="H2" s="49"/>
      <c r="I2" s="50"/>
      <c r="K2" s="39" t="s">
        <v>1046</v>
      </c>
      <c r="L2" s="40"/>
      <c r="M2" s="41"/>
    </row>
    <row r="3" spans="1:13" s="1" customFormat="1" ht="36" x14ac:dyDescent="0.25">
      <c r="A3" s="4" t="s">
        <v>495</v>
      </c>
      <c r="B3" s="4" t="s">
        <v>0</v>
      </c>
      <c r="C3" s="25">
        <v>2019</v>
      </c>
      <c r="D3" s="25">
        <v>2020</v>
      </c>
      <c r="E3" s="25">
        <v>2021</v>
      </c>
      <c r="F3" s="25">
        <v>2022</v>
      </c>
      <c r="G3" s="25">
        <v>2023</v>
      </c>
      <c r="H3" s="25">
        <v>2024</v>
      </c>
      <c r="I3" s="25">
        <v>2025</v>
      </c>
      <c r="K3" s="25">
        <v>2026</v>
      </c>
      <c r="L3" s="25">
        <v>2025</v>
      </c>
      <c r="M3" s="18" t="s">
        <v>1021</v>
      </c>
    </row>
    <row r="4" spans="1:13" ht="17.399999999999999" x14ac:dyDescent="0.35">
      <c r="B4" s="6"/>
      <c r="M4" s="17"/>
    </row>
    <row r="5" spans="1:13" ht="17.399999999999999" x14ac:dyDescent="0.35">
      <c r="A5" s="6" t="s">
        <v>782</v>
      </c>
      <c r="B5" s="6" t="s">
        <v>388</v>
      </c>
      <c r="C5" s="9">
        <v>29</v>
      </c>
      <c r="D5" s="9">
        <v>29</v>
      </c>
      <c r="E5" s="9">
        <v>29</v>
      </c>
      <c r="F5" s="9">
        <v>18</v>
      </c>
      <c r="G5" s="9">
        <v>18</v>
      </c>
      <c r="H5" s="9">
        <v>16</v>
      </c>
      <c r="I5" s="9">
        <v>16</v>
      </c>
      <c r="K5" s="9">
        <f>AVERAGE(G5:I5)</f>
        <v>16.666666666666668</v>
      </c>
      <c r="L5" s="9">
        <f>ROUND(AVERAGE(F5:H5),2)</f>
        <v>17.329999999999998</v>
      </c>
      <c r="M5" s="19">
        <f t="shared" ref="M5:M9" si="0">K5-L5</f>
        <v>-0.66333333333333044</v>
      </c>
    </row>
    <row r="6" spans="1:13" ht="17.399999999999999" x14ac:dyDescent="0.35">
      <c r="A6" s="6" t="s">
        <v>1001</v>
      </c>
      <c r="B6" s="6" t="s">
        <v>517</v>
      </c>
      <c r="C6" s="9">
        <v>66</v>
      </c>
      <c r="D6" s="9">
        <v>69</v>
      </c>
      <c r="E6" s="9">
        <v>69</v>
      </c>
      <c r="F6" s="9">
        <v>84</v>
      </c>
      <c r="G6" s="9">
        <v>83</v>
      </c>
      <c r="H6" s="9">
        <v>83</v>
      </c>
      <c r="I6" s="9">
        <v>84</v>
      </c>
      <c r="K6" s="9">
        <f t="shared" ref="K6:K31" si="1">AVERAGE(G6:I6)</f>
        <v>83.333333333333329</v>
      </c>
      <c r="L6" s="9">
        <f t="shared" ref="L6:L31" si="2">ROUND(AVERAGE(F6:H6),2)</f>
        <v>83.33</v>
      </c>
      <c r="M6" s="19">
        <f t="shared" si="0"/>
        <v>3.3333333333303017E-3</v>
      </c>
    </row>
    <row r="7" spans="1:13" ht="17.399999999999999" x14ac:dyDescent="0.35">
      <c r="A7" s="6" t="s">
        <v>1002</v>
      </c>
      <c r="B7" s="6" t="s">
        <v>372</v>
      </c>
      <c r="C7" s="9">
        <v>28</v>
      </c>
      <c r="D7" s="9">
        <v>28</v>
      </c>
      <c r="E7" s="9">
        <v>28</v>
      </c>
      <c r="F7" s="9">
        <v>31</v>
      </c>
      <c r="G7" s="9">
        <v>33</v>
      </c>
      <c r="H7" s="9">
        <v>37</v>
      </c>
      <c r="I7" s="9">
        <v>37</v>
      </c>
      <c r="K7" s="9">
        <f t="shared" si="1"/>
        <v>35.666666666666664</v>
      </c>
      <c r="L7" s="9">
        <f t="shared" si="2"/>
        <v>33.67</v>
      </c>
      <c r="M7" s="19">
        <f t="shared" si="0"/>
        <v>1.9966666666666626</v>
      </c>
    </row>
    <row r="8" spans="1:13" ht="17.399999999999999" x14ac:dyDescent="0.35">
      <c r="A8" s="6" t="s">
        <v>1003</v>
      </c>
      <c r="B8" s="6" t="s">
        <v>373</v>
      </c>
      <c r="C8" s="9">
        <v>141</v>
      </c>
      <c r="D8" s="9">
        <v>143</v>
      </c>
      <c r="E8" s="9">
        <v>130</v>
      </c>
      <c r="F8" s="9">
        <v>115</v>
      </c>
      <c r="G8" s="9">
        <v>125</v>
      </c>
      <c r="H8" s="9">
        <v>125</v>
      </c>
      <c r="I8" s="9">
        <v>123</v>
      </c>
      <c r="K8" s="9">
        <f t="shared" si="1"/>
        <v>124.33333333333333</v>
      </c>
      <c r="L8" s="9">
        <f t="shared" si="2"/>
        <v>121.67</v>
      </c>
      <c r="M8" s="19">
        <f t="shared" si="0"/>
        <v>2.6633333333333269</v>
      </c>
    </row>
    <row r="9" spans="1:13" ht="17.399999999999999" x14ac:dyDescent="0.35">
      <c r="A9" s="6" t="s">
        <v>518</v>
      </c>
      <c r="B9" s="6" t="s">
        <v>445</v>
      </c>
      <c r="C9" s="9">
        <v>15</v>
      </c>
      <c r="D9" s="9">
        <v>15</v>
      </c>
      <c r="E9" s="9">
        <v>15</v>
      </c>
      <c r="F9" s="9">
        <v>13</v>
      </c>
      <c r="G9" s="9">
        <v>16</v>
      </c>
      <c r="H9" s="9">
        <v>14</v>
      </c>
      <c r="I9" s="9">
        <v>14</v>
      </c>
      <c r="K9" s="9">
        <f t="shared" si="1"/>
        <v>14.666666666666666</v>
      </c>
      <c r="L9" s="9">
        <f t="shared" si="2"/>
        <v>14.33</v>
      </c>
      <c r="M9" s="19">
        <f t="shared" si="0"/>
        <v>0.336666666666666</v>
      </c>
    </row>
    <row r="10" spans="1:13" ht="17.399999999999999" x14ac:dyDescent="0.35">
      <c r="A10" s="6" t="s">
        <v>1006</v>
      </c>
      <c r="B10" s="6" t="s">
        <v>376</v>
      </c>
      <c r="C10" s="9">
        <v>88</v>
      </c>
      <c r="D10" s="9">
        <v>90</v>
      </c>
      <c r="E10" s="9">
        <v>67</v>
      </c>
      <c r="F10" s="9">
        <v>82</v>
      </c>
      <c r="G10" s="9">
        <v>94</v>
      </c>
      <c r="H10" s="9">
        <v>96</v>
      </c>
      <c r="I10" s="9">
        <v>94</v>
      </c>
      <c r="K10" s="9">
        <f t="shared" si="1"/>
        <v>94.666666666666671</v>
      </c>
      <c r="L10" s="9">
        <f t="shared" si="2"/>
        <v>90.67</v>
      </c>
      <c r="M10" s="19">
        <f t="shared" ref="M10" si="3">K10-L10</f>
        <v>3.9966666666666697</v>
      </c>
    </row>
    <row r="11" spans="1:13" ht="17.399999999999999" x14ac:dyDescent="0.35">
      <c r="A11" s="6" t="s">
        <v>1007</v>
      </c>
      <c r="B11" s="6" t="s">
        <v>377</v>
      </c>
      <c r="C11" s="9">
        <v>22</v>
      </c>
      <c r="D11" s="9">
        <v>22</v>
      </c>
      <c r="E11" s="9">
        <v>10</v>
      </c>
      <c r="F11" s="9">
        <v>14</v>
      </c>
      <c r="G11" s="9">
        <v>13</v>
      </c>
      <c r="H11" s="9">
        <v>14</v>
      </c>
      <c r="I11" s="9">
        <v>13</v>
      </c>
      <c r="K11" s="9">
        <f t="shared" si="1"/>
        <v>13.333333333333334</v>
      </c>
      <c r="L11" s="9">
        <f t="shared" si="2"/>
        <v>13.67</v>
      </c>
      <c r="M11" s="19">
        <f t="shared" ref="M11:M31" si="4">K11-L11</f>
        <v>-0.336666666666666</v>
      </c>
    </row>
    <row r="12" spans="1:13" ht="17.399999999999999" x14ac:dyDescent="0.35">
      <c r="A12" s="6" t="s">
        <v>783</v>
      </c>
      <c r="B12" s="6" t="s">
        <v>393</v>
      </c>
      <c r="C12" s="9">
        <v>25</v>
      </c>
      <c r="D12" s="9">
        <v>25</v>
      </c>
      <c r="E12" s="9">
        <v>18</v>
      </c>
      <c r="F12" s="9">
        <v>16</v>
      </c>
      <c r="G12" s="9">
        <v>16</v>
      </c>
      <c r="H12" s="9">
        <v>0</v>
      </c>
      <c r="I12" s="9">
        <v>0</v>
      </c>
      <c r="K12" s="9">
        <f t="shared" si="1"/>
        <v>5.333333333333333</v>
      </c>
      <c r="L12" s="9">
        <f t="shared" si="2"/>
        <v>10.67</v>
      </c>
      <c r="M12" s="19">
        <f t="shared" si="4"/>
        <v>-5.3366666666666669</v>
      </c>
    </row>
    <row r="13" spans="1:13" ht="17.399999999999999" x14ac:dyDescent="0.35">
      <c r="A13" s="6" t="s">
        <v>784</v>
      </c>
      <c r="B13" s="6" t="s">
        <v>399</v>
      </c>
      <c r="C13" s="9">
        <v>5</v>
      </c>
      <c r="D13" s="9">
        <v>5</v>
      </c>
      <c r="E13" s="9">
        <v>5</v>
      </c>
      <c r="F13" s="9">
        <v>7</v>
      </c>
      <c r="G13" s="9">
        <v>7</v>
      </c>
      <c r="H13" s="9">
        <v>5</v>
      </c>
      <c r="I13" s="9">
        <v>5</v>
      </c>
      <c r="K13" s="9">
        <f t="shared" si="1"/>
        <v>5.666666666666667</v>
      </c>
      <c r="L13" s="9">
        <f t="shared" si="2"/>
        <v>6.33</v>
      </c>
      <c r="M13" s="19">
        <f t="shared" si="4"/>
        <v>-0.66333333333333311</v>
      </c>
    </row>
    <row r="14" spans="1:13" ht="17.399999999999999" x14ac:dyDescent="0.35">
      <c r="A14" s="6" t="s">
        <v>785</v>
      </c>
      <c r="B14" s="6" t="s">
        <v>391</v>
      </c>
      <c r="C14" s="9">
        <v>27</v>
      </c>
      <c r="D14" s="9">
        <v>27</v>
      </c>
      <c r="E14" s="9">
        <v>27</v>
      </c>
      <c r="F14" s="9">
        <v>21</v>
      </c>
      <c r="G14" s="9">
        <v>17</v>
      </c>
      <c r="H14" s="9">
        <v>16</v>
      </c>
      <c r="I14" s="9">
        <v>18</v>
      </c>
      <c r="K14" s="9">
        <f t="shared" si="1"/>
        <v>17</v>
      </c>
      <c r="L14" s="9">
        <f t="shared" si="2"/>
        <v>18</v>
      </c>
      <c r="M14" s="19">
        <f t="shared" si="4"/>
        <v>-1</v>
      </c>
    </row>
    <row r="15" spans="1:13" ht="17.399999999999999" x14ac:dyDescent="0.35">
      <c r="A15" s="6" t="s">
        <v>786</v>
      </c>
      <c r="B15" s="6" t="s">
        <v>397</v>
      </c>
      <c r="C15" s="9">
        <v>8</v>
      </c>
      <c r="D15" s="9">
        <v>8</v>
      </c>
      <c r="E15" s="9">
        <v>8</v>
      </c>
      <c r="F15" s="9">
        <v>6</v>
      </c>
      <c r="G15" s="9">
        <v>6</v>
      </c>
      <c r="H15" s="9">
        <v>6</v>
      </c>
      <c r="I15" s="9">
        <v>6</v>
      </c>
      <c r="K15" s="9">
        <f t="shared" si="1"/>
        <v>6</v>
      </c>
      <c r="L15" s="9">
        <f t="shared" si="2"/>
        <v>6</v>
      </c>
      <c r="M15" s="19">
        <f t="shared" si="4"/>
        <v>0</v>
      </c>
    </row>
    <row r="16" spans="1:13" ht="17.399999999999999" x14ac:dyDescent="0.35">
      <c r="A16" s="6" t="s">
        <v>1004</v>
      </c>
      <c r="B16" s="6" t="s">
        <v>374</v>
      </c>
      <c r="C16" s="9">
        <v>16</v>
      </c>
      <c r="D16" s="9">
        <v>16</v>
      </c>
      <c r="E16" s="9">
        <v>14</v>
      </c>
      <c r="F16" s="9">
        <v>11</v>
      </c>
      <c r="G16" s="9">
        <v>15</v>
      </c>
      <c r="H16" s="9">
        <v>16</v>
      </c>
      <c r="I16" s="9">
        <v>11</v>
      </c>
      <c r="K16" s="9">
        <f t="shared" si="1"/>
        <v>14</v>
      </c>
      <c r="L16" s="9">
        <f t="shared" si="2"/>
        <v>14</v>
      </c>
      <c r="M16" s="19">
        <f t="shared" si="4"/>
        <v>0</v>
      </c>
    </row>
    <row r="17" spans="1:13" ht="17.399999999999999" x14ac:dyDescent="0.35">
      <c r="A17" s="6" t="s">
        <v>1011</v>
      </c>
      <c r="B17" s="6" t="s">
        <v>385</v>
      </c>
      <c r="C17" s="9">
        <v>14</v>
      </c>
      <c r="D17" s="9">
        <v>14</v>
      </c>
      <c r="E17" s="9">
        <v>9</v>
      </c>
      <c r="F17" s="9">
        <v>8</v>
      </c>
      <c r="G17" s="9">
        <v>13</v>
      </c>
      <c r="H17" s="9">
        <v>12</v>
      </c>
      <c r="I17" s="9">
        <v>13</v>
      </c>
      <c r="K17" s="9">
        <f t="shared" si="1"/>
        <v>12.666666666666666</v>
      </c>
      <c r="L17" s="9">
        <f t="shared" si="2"/>
        <v>11</v>
      </c>
      <c r="M17" s="19">
        <f t="shared" si="4"/>
        <v>1.6666666666666661</v>
      </c>
    </row>
    <row r="18" spans="1:13" ht="17.399999999999999" x14ac:dyDescent="0.35">
      <c r="A18" s="6" t="s">
        <v>1012</v>
      </c>
      <c r="B18" s="6" t="s">
        <v>386</v>
      </c>
      <c r="C18" s="9">
        <v>8</v>
      </c>
      <c r="D18" s="9">
        <v>8</v>
      </c>
      <c r="E18" s="9">
        <v>8</v>
      </c>
      <c r="F18" s="9">
        <v>6</v>
      </c>
      <c r="G18" s="9">
        <v>13</v>
      </c>
      <c r="H18" s="9">
        <v>12</v>
      </c>
      <c r="I18" s="9">
        <v>7</v>
      </c>
      <c r="K18" s="9">
        <f t="shared" si="1"/>
        <v>10.666666666666666</v>
      </c>
      <c r="L18" s="9">
        <f t="shared" si="2"/>
        <v>10.33</v>
      </c>
      <c r="M18" s="19">
        <f t="shared" si="4"/>
        <v>0.336666666666666</v>
      </c>
    </row>
    <row r="19" spans="1:13" ht="17.399999999999999" x14ac:dyDescent="0.35">
      <c r="A19" s="6" t="s">
        <v>1008</v>
      </c>
      <c r="B19" s="6" t="s">
        <v>378</v>
      </c>
      <c r="C19" s="9">
        <v>67</v>
      </c>
      <c r="D19" s="9">
        <v>67</v>
      </c>
      <c r="E19" s="9">
        <v>60</v>
      </c>
      <c r="F19" s="9">
        <v>35</v>
      </c>
      <c r="G19" s="9">
        <v>42</v>
      </c>
      <c r="H19" s="9">
        <v>45</v>
      </c>
      <c r="I19" s="9">
        <v>45</v>
      </c>
      <c r="K19" s="9">
        <f t="shared" si="1"/>
        <v>44</v>
      </c>
      <c r="L19" s="9">
        <f t="shared" si="2"/>
        <v>40.67</v>
      </c>
      <c r="M19" s="19">
        <f t="shared" si="4"/>
        <v>3.3299999999999983</v>
      </c>
    </row>
    <row r="20" spans="1:13" ht="17.399999999999999" x14ac:dyDescent="0.35">
      <c r="A20" s="6" t="s">
        <v>787</v>
      </c>
      <c r="B20" s="6" t="s">
        <v>390</v>
      </c>
      <c r="C20" s="9">
        <v>71</v>
      </c>
      <c r="D20" s="9">
        <v>74</v>
      </c>
      <c r="E20" s="9">
        <v>74</v>
      </c>
      <c r="F20" s="9">
        <v>55</v>
      </c>
      <c r="G20" s="9">
        <v>62</v>
      </c>
      <c r="H20" s="9">
        <v>59</v>
      </c>
      <c r="I20" s="9">
        <v>43</v>
      </c>
      <c r="K20" s="9">
        <f t="shared" si="1"/>
        <v>54.666666666666664</v>
      </c>
      <c r="L20" s="9">
        <f t="shared" si="2"/>
        <v>58.67</v>
      </c>
      <c r="M20" s="19">
        <f t="shared" si="4"/>
        <v>-4.0033333333333374</v>
      </c>
    </row>
    <row r="21" spans="1:13" ht="17.399999999999999" x14ac:dyDescent="0.35">
      <c r="A21" s="6" t="s">
        <v>788</v>
      </c>
      <c r="B21" s="6" t="s">
        <v>394</v>
      </c>
      <c r="C21" s="9">
        <v>77</v>
      </c>
      <c r="D21" s="9">
        <v>80</v>
      </c>
      <c r="E21" s="9">
        <v>80</v>
      </c>
      <c r="F21" s="9">
        <v>68</v>
      </c>
      <c r="G21" s="9">
        <v>62</v>
      </c>
      <c r="H21" s="9">
        <v>75</v>
      </c>
      <c r="I21" s="9">
        <v>72</v>
      </c>
      <c r="K21" s="9">
        <f t="shared" si="1"/>
        <v>69.666666666666671</v>
      </c>
      <c r="L21" s="9">
        <f t="shared" si="2"/>
        <v>68.33</v>
      </c>
      <c r="M21" s="19">
        <f t="shared" si="4"/>
        <v>1.3366666666666731</v>
      </c>
    </row>
    <row r="22" spans="1:13" ht="17.399999999999999" x14ac:dyDescent="0.35">
      <c r="A22" s="6" t="s">
        <v>789</v>
      </c>
      <c r="B22" s="6" t="s">
        <v>395</v>
      </c>
      <c r="C22" s="9">
        <v>80</v>
      </c>
      <c r="D22" s="9">
        <v>80</v>
      </c>
      <c r="E22" s="9">
        <v>86</v>
      </c>
      <c r="F22" s="9">
        <v>78</v>
      </c>
      <c r="G22" s="9">
        <v>74</v>
      </c>
      <c r="H22" s="9">
        <v>67.5</v>
      </c>
      <c r="I22" s="9">
        <v>67.5</v>
      </c>
      <c r="K22" s="9">
        <f t="shared" si="1"/>
        <v>69.666666666666671</v>
      </c>
      <c r="L22" s="9">
        <f t="shared" si="2"/>
        <v>73.17</v>
      </c>
      <c r="M22" s="19">
        <f t="shared" si="4"/>
        <v>-3.5033333333333303</v>
      </c>
    </row>
    <row r="23" spans="1:13" ht="17.399999999999999" x14ac:dyDescent="0.35">
      <c r="A23" s="6" t="s">
        <v>1009</v>
      </c>
      <c r="B23" s="6" t="s">
        <v>383</v>
      </c>
      <c r="C23" s="9">
        <v>11</v>
      </c>
      <c r="D23" s="9">
        <v>11</v>
      </c>
      <c r="E23" s="9">
        <v>9</v>
      </c>
      <c r="F23" s="9">
        <v>9</v>
      </c>
      <c r="G23" s="9">
        <v>9</v>
      </c>
      <c r="H23" s="9">
        <v>9</v>
      </c>
      <c r="I23" s="9">
        <v>16</v>
      </c>
      <c r="K23" s="9">
        <f t="shared" si="1"/>
        <v>11.333333333333334</v>
      </c>
      <c r="L23" s="9">
        <f t="shared" si="2"/>
        <v>9</v>
      </c>
      <c r="M23" s="19">
        <f t="shared" si="4"/>
        <v>2.3333333333333339</v>
      </c>
    </row>
    <row r="24" spans="1:13" ht="17.399999999999999" x14ac:dyDescent="0.35">
      <c r="A24" s="6" t="s">
        <v>790</v>
      </c>
      <c r="B24" s="6" t="s">
        <v>396</v>
      </c>
      <c r="C24" s="9">
        <v>39</v>
      </c>
      <c r="D24" s="9">
        <v>43</v>
      </c>
      <c r="E24" s="9">
        <v>51</v>
      </c>
      <c r="F24" s="9">
        <v>61</v>
      </c>
      <c r="G24" s="9">
        <v>65</v>
      </c>
      <c r="H24" s="9">
        <v>65</v>
      </c>
      <c r="I24" s="9">
        <v>45</v>
      </c>
      <c r="K24" s="9">
        <f t="shared" si="1"/>
        <v>58.333333333333336</v>
      </c>
      <c r="L24" s="9">
        <f t="shared" si="2"/>
        <v>63.67</v>
      </c>
      <c r="M24" s="19">
        <f t="shared" si="4"/>
        <v>-5.336666666666666</v>
      </c>
    </row>
    <row r="25" spans="1:13" ht="17.399999999999999" x14ac:dyDescent="0.35">
      <c r="A25" s="6" t="s">
        <v>555</v>
      </c>
      <c r="B25" s="6" t="s">
        <v>1000</v>
      </c>
      <c r="C25" s="9">
        <v>163</v>
      </c>
      <c r="D25" s="9">
        <v>174</v>
      </c>
      <c r="E25" s="9">
        <v>174</v>
      </c>
      <c r="F25" s="9">
        <v>142</v>
      </c>
      <c r="G25" s="9">
        <v>136</v>
      </c>
      <c r="H25" s="9">
        <v>144</v>
      </c>
      <c r="I25" s="9">
        <v>157</v>
      </c>
      <c r="K25" s="9">
        <f t="shared" si="1"/>
        <v>145.66666666666666</v>
      </c>
      <c r="L25" s="9">
        <f t="shared" si="2"/>
        <v>140.66999999999999</v>
      </c>
      <c r="M25" s="19">
        <f t="shared" si="4"/>
        <v>4.9966666666666697</v>
      </c>
    </row>
    <row r="26" spans="1:13" ht="17.399999999999999" x14ac:dyDescent="0.35">
      <c r="A26" s="6" t="s">
        <v>1013</v>
      </c>
      <c r="B26" s="6" t="s">
        <v>387</v>
      </c>
      <c r="C26" s="9">
        <v>6</v>
      </c>
      <c r="D26" s="9">
        <v>6</v>
      </c>
      <c r="E26" s="9">
        <v>6</v>
      </c>
      <c r="F26" s="9">
        <v>6</v>
      </c>
      <c r="G26" s="9">
        <v>4</v>
      </c>
      <c r="H26" s="9">
        <v>4</v>
      </c>
      <c r="I26" s="9">
        <v>5</v>
      </c>
      <c r="K26" s="9">
        <f t="shared" si="1"/>
        <v>4.333333333333333</v>
      </c>
      <c r="L26" s="9">
        <f t="shared" si="2"/>
        <v>4.67</v>
      </c>
      <c r="M26" s="19">
        <f t="shared" si="4"/>
        <v>-0.33666666666666689</v>
      </c>
    </row>
    <row r="27" spans="1:13" ht="17.399999999999999" x14ac:dyDescent="0.35">
      <c r="A27" s="6" t="s">
        <v>791</v>
      </c>
      <c r="B27" s="6" t="s">
        <v>400</v>
      </c>
      <c r="C27" s="9">
        <v>33</v>
      </c>
      <c r="D27" s="9">
        <v>34</v>
      </c>
      <c r="E27" s="9">
        <v>24</v>
      </c>
      <c r="F27" s="9">
        <v>26</v>
      </c>
      <c r="G27" s="9">
        <v>26</v>
      </c>
      <c r="H27" s="9">
        <v>29</v>
      </c>
      <c r="I27" s="9">
        <v>20</v>
      </c>
      <c r="K27" s="9">
        <f t="shared" si="1"/>
        <v>25</v>
      </c>
      <c r="L27" s="9">
        <f t="shared" si="2"/>
        <v>27</v>
      </c>
      <c r="M27" s="19">
        <f t="shared" si="4"/>
        <v>-2</v>
      </c>
    </row>
    <row r="28" spans="1:13" ht="17.399999999999999" x14ac:dyDescent="0.35">
      <c r="A28" s="6" t="s">
        <v>792</v>
      </c>
      <c r="B28" s="6" t="s">
        <v>389</v>
      </c>
      <c r="C28" s="9">
        <v>9</v>
      </c>
      <c r="D28" s="9">
        <v>9</v>
      </c>
      <c r="E28" s="9">
        <v>0</v>
      </c>
      <c r="F28" s="9">
        <v>0</v>
      </c>
      <c r="G28" s="9">
        <v>0</v>
      </c>
      <c r="H28" s="9">
        <v>0</v>
      </c>
      <c r="I28" s="9">
        <v>0</v>
      </c>
      <c r="K28" s="9">
        <f t="shared" si="1"/>
        <v>0</v>
      </c>
      <c r="L28" s="9">
        <f t="shared" si="2"/>
        <v>0</v>
      </c>
      <c r="M28" s="19">
        <f t="shared" si="4"/>
        <v>0</v>
      </c>
    </row>
    <row r="29" spans="1:13" ht="17.399999999999999" x14ac:dyDescent="0.35">
      <c r="A29" s="6" t="s">
        <v>1005</v>
      </c>
      <c r="B29" s="6" t="s">
        <v>375</v>
      </c>
      <c r="C29" s="9">
        <v>11</v>
      </c>
      <c r="D29" s="9">
        <v>11</v>
      </c>
      <c r="E29" s="9">
        <v>11</v>
      </c>
      <c r="F29" s="9">
        <v>11</v>
      </c>
      <c r="G29" s="9">
        <v>11</v>
      </c>
      <c r="H29" s="9">
        <v>9</v>
      </c>
      <c r="I29" s="9">
        <v>9</v>
      </c>
      <c r="K29" s="9">
        <f t="shared" si="1"/>
        <v>9.6666666666666661</v>
      </c>
      <c r="L29" s="9">
        <f t="shared" si="2"/>
        <v>10.33</v>
      </c>
      <c r="M29" s="19">
        <f t="shared" si="4"/>
        <v>-0.663333333333334</v>
      </c>
    </row>
    <row r="30" spans="1:13" ht="17.399999999999999" x14ac:dyDescent="0.35">
      <c r="A30" s="6" t="s">
        <v>1010</v>
      </c>
      <c r="B30" s="6" t="s">
        <v>384</v>
      </c>
      <c r="C30" s="9">
        <v>24</v>
      </c>
      <c r="D30" s="9">
        <v>24</v>
      </c>
      <c r="E30" s="9">
        <v>24</v>
      </c>
      <c r="F30" s="9">
        <v>23</v>
      </c>
      <c r="G30" s="9">
        <v>23</v>
      </c>
      <c r="H30" s="9">
        <v>26</v>
      </c>
      <c r="I30" s="9">
        <v>29</v>
      </c>
      <c r="K30" s="9">
        <f t="shared" si="1"/>
        <v>26</v>
      </c>
      <c r="L30" s="9">
        <f t="shared" si="2"/>
        <v>24</v>
      </c>
      <c r="M30" s="19">
        <f t="shared" si="4"/>
        <v>2</v>
      </c>
    </row>
    <row r="31" spans="1:13" ht="17.399999999999999" x14ac:dyDescent="0.35">
      <c r="A31" s="6" t="s">
        <v>793</v>
      </c>
      <c r="B31" s="6" t="s">
        <v>392</v>
      </c>
      <c r="C31" s="9">
        <v>9</v>
      </c>
      <c r="D31" s="9">
        <v>9</v>
      </c>
      <c r="E31" s="9">
        <v>9</v>
      </c>
      <c r="F31" s="9">
        <v>9</v>
      </c>
      <c r="G31" s="9">
        <v>6</v>
      </c>
      <c r="H31" s="9">
        <v>8</v>
      </c>
      <c r="I31" s="9">
        <v>6</v>
      </c>
      <c r="K31" s="9">
        <f t="shared" si="1"/>
        <v>6.666666666666667</v>
      </c>
      <c r="L31" s="9">
        <f t="shared" si="2"/>
        <v>7.67</v>
      </c>
      <c r="M31" s="19">
        <f t="shared" si="4"/>
        <v>-1.003333333333333</v>
      </c>
    </row>
    <row r="32" spans="1:13" ht="17.399999999999999" x14ac:dyDescent="0.35">
      <c r="A32" s="6"/>
      <c r="B32" s="6"/>
      <c r="C32" s="9"/>
      <c r="D32" s="9"/>
      <c r="E32" s="9"/>
      <c r="F32" s="9"/>
      <c r="G32" s="9"/>
      <c r="H32" s="9"/>
      <c r="I32" s="9"/>
    </row>
    <row r="33" spans="1:13" ht="17.399999999999999" x14ac:dyDescent="0.35">
      <c r="A33" s="6"/>
      <c r="B33" s="6"/>
      <c r="C33" s="22">
        <f t="shared" ref="C33:I33" si="5">SUM(C5:C32)</f>
        <v>1092</v>
      </c>
      <c r="D33" s="22">
        <f t="shared" si="5"/>
        <v>1121</v>
      </c>
      <c r="E33" s="22">
        <f t="shared" si="5"/>
        <v>1045</v>
      </c>
      <c r="F33" s="22">
        <f t="shared" si="5"/>
        <v>955</v>
      </c>
      <c r="G33" s="22">
        <f t="shared" si="5"/>
        <v>989</v>
      </c>
      <c r="H33" s="22">
        <f t="shared" si="5"/>
        <v>992.5</v>
      </c>
      <c r="I33" s="22">
        <f t="shared" si="5"/>
        <v>955.5</v>
      </c>
      <c r="K33" s="20">
        <f>SUM(K5:K32)</f>
        <v>979</v>
      </c>
      <c r="L33" s="20">
        <f>SUM(L5:L32)</f>
        <v>978.84999999999991</v>
      </c>
      <c r="M33" s="21">
        <f t="shared" ref="M33" si="6">K33-L33</f>
        <v>0.15000000000009095</v>
      </c>
    </row>
    <row r="34" spans="1:13" ht="17.399999999999999" x14ac:dyDescent="0.35">
      <c r="A34" s="6"/>
      <c r="B34" s="6"/>
    </row>
    <row r="35" spans="1:13" ht="17.399999999999999" x14ac:dyDescent="0.35">
      <c r="A35" s="6"/>
      <c r="B35" s="5"/>
    </row>
    <row r="36" spans="1:13" ht="17.399999999999999" x14ac:dyDescent="0.35">
      <c r="A36" s="5"/>
      <c r="B36" s="6"/>
    </row>
    <row r="37" spans="1:13" ht="17.399999999999999" x14ac:dyDescent="0.35">
      <c r="A37" s="5"/>
      <c r="B37" s="13"/>
    </row>
    <row r="38" spans="1:13" ht="17.399999999999999" x14ac:dyDescent="0.35">
      <c r="A38" s="5"/>
      <c r="B38" s="6"/>
    </row>
  </sheetData>
  <sortState xmlns:xlrd2="http://schemas.microsoft.com/office/spreadsheetml/2017/richdata2" ref="A5:E31">
    <sortCondition ref="B5:B31"/>
  </sortState>
  <mergeCells count="2">
    <mergeCell ref="K2:M2"/>
    <mergeCell ref="C2:I2"/>
  </mergeCells>
  <phoneticPr fontId="8" type="noConversion"/>
  <dataValidations count="1">
    <dataValidation type="textLength" errorStyle="information" allowBlank="1" showInputMessage="1" showErrorMessage="1" error="XLBVal:8=Hart-Ireson_x000d__x000a_" sqref="D5:D32" xr:uid="{00000000-0002-0000-0B00-000000000000}">
      <formula1>0</formula1>
      <formula2>300</formula2>
    </dataValidation>
  </dataValidations>
  <pageMargins left="0.51181102362204722" right="0.51181102362204722" top="0.74803149606299213" bottom="0.35433070866141736" header="0.31496062992125984" footer="0.31496062992125984"/>
  <pageSetup paperSize="9" scale="62" orientation="landscape" r:id="rId1"/>
  <headerFooter>
    <oddHeader>&amp;C&amp;"-,Bold"&amp;16Diocese of Exeter
Participant Figures for 2018 - 2023</oddHeader>
  </headerFooter>
  <customProperties>
    <customPr name="QAA_DRILLPATH_NODE_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2">
    <tabColor theme="7" tint="0.59999389629810485"/>
    <pageSetUpPr fitToPage="1"/>
  </sheetPr>
  <dimension ref="A1:M38"/>
  <sheetViews>
    <sheetView zoomScale="70" zoomScaleNormal="70" workbookViewId="0">
      <pane xSplit="2" ySplit="3" topLeftCell="C4" activePane="bottomRight" state="frozen"/>
      <selection activeCell="K18" sqref="K18"/>
      <selection pane="topRight" activeCell="K18" sqref="K18"/>
      <selection pane="bottomLeft" activeCell="K18" sqref="K18"/>
      <selection pane="bottomRight" activeCell="H33" sqref="H33"/>
    </sheetView>
  </sheetViews>
  <sheetFormatPr defaultRowHeight="13.2" x14ac:dyDescent="0.25"/>
  <cols>
    <col min="1" max="1" width="13.88671875" customWidth="1"/>
    <col min="2" max="2" width="59.44140625" customWidth="1"/>
    <col min="3" max="3" width="15.5546875" customWidth="1"/>
    <col min="4" max="4" width="15.33203125" customWidth="1"/>
    <col min="5" max="5" width="14.6640625" customWidth="1"/>
    <col min="6" max="9" width="16.109375" customWidth="1"/>
    <col min="10" max="10" width="3.21875" customWidth="1"/>
    <col min="11" max="11" width="14.88671875" customWidth="1"/>
    <col min="12" max="12" width="16.44140625" customWidth="1"/>
    <col min="13" max="13" width="14.6640625" customWidth="1"/>
  </cols>
  <sheetData>
    <row r="1" spans="1:13" ht="24" customHeight="1" x14ac:dyDescent="0.4">
      <c r="A1" s="26" t="s">
        <v>401</v>
      </c>
      <c r="B1" s="3"/>
    </row>
    <row r="2" spans="1:13" ht="54" customHeight="1" x14ac:dyDescent="0.35">
      <c r="A2" s="5"/>
      <c r="B2" s="3"/>
      <c r="C2" s="48" t="s">
        <v>1047</v>
      </c>
      <c r="D2" s="49"/>
      <c r="E2" s="49"/>
      <c r="F2" s="49"/>
      <c r="G2" s="49"/>
      <c r="H2" s="49"/>
      <c r="I2" s="50"/>
      <c r="K2" s="39" t="s">
        <v>1046</v>
      </c>
      <c r="L2" s="40"/>
      <c r="M2" s="41"/>
    </row>
    <row r="3" spans="1:13" s="1" customFormat="1" ht="36" x14ac:dyDescent="0.25">
      <c r="A3" s="4" t="s">
        <v>495</v>
      </c>
      <c r="B3" s="4" t="s">
        <v>0</v>
      </c>
      <c r="C3" s="25">
        <v>2019</v>
      </c>
      <c r="D3" s="25">
        <v>2020</v>
      </c>
      <c r="E3" s="25">
        <v>2021</v>
      </c>
      <c r="F3" s="25">
        <v>2022</v>
      </c>
      <c r="G3" s="25">
        <v>2023</v>
      </c>
      <c r="H3" s="25">
        <v>2024</v>
      </c>
      <c r="I3" s="25">
        <v>2025</v>
      </c>
      <c r="K3" s="25">
        <v>2026</v>
      </c>
      <c r="L3" s="25">
        <v>2025</v>
      </c>
      <c r="M3" s="18" t="s">
        <v>1021</v>
      </c>
    </row>
    <row r="4" spans="1:13" ht="17.399999999999999" x14ac:dyDescent="0.35">
      <c r="B4" s="6"/>
      <c r="M4" s="17"/>
    </row>
    <row r="5" spans="1:13" ht="17.399999999999999" x14ac:dyDescent="0.35">
      <c r="A5" s="6" t="s">
        <v>794</v>
      </c>
      <c r="B5" s="6" t="s">
        <v>422</v>
      </c>
      <c r="C5" s="9">
        <v>28</v>
      </c>
      <c r="D5" s="9">
        <v>19</v>
      </c>
      <c r="E5" s="9">
        <v>13</v>
      </c>
      <c r="F5" s="9">
        <v>13</v>
      </c>
      <c r="G5" s="9">
        <v>13</v>
      </c>
      <c r="H5" s="9">
        <v>13</v>
      </c>
      <c r="I5" s="9">
        <v>14</v>
      </c>
      <c r="K5" s="9">
        <f>AVERAGE(G5:I5)</f>
        <v>13.333333333333334</v>
      </c>
      <c r="L5" s="9">
        <f>ROUND(AVERAGE(F5:H5),2)</f>
        <v>13</v>
      </c>
      <c r="M5" s="19">
        <f t="shared" ref="M5:M8" si="0">K5-L5</f>
        <v>0.33333333333333393</v>
      </c>
    </row>
    <row r="6" spans="1:13" ht="17.399999999999999" x14ac:dyDescent="0.35">
      <c r="A6" s="6" t="s">
        <v>795</v>
      </c>
      <c r="B6" s="6" t="s">
        <v>410</v>
      </c>
      <c r="C6" s="9">
        <v>16</v>
      </c>
      <c r="D6" s="9">
        <v>16</v>
      </c>
      <c r="E6" s="9">
        <v>16</v>
      </c>
      <c r="F6" s="9">
        <v>14</v>
      </c>
      <c r="G6" s="9">
        <v>14</v>
      </c>
      <c r="H6" s="9">
        <v>13</v>
      </c>
      <c r="I6" s="9">
        <v>14</v>
      </c>
      <c r="K6" s="9">
        <f t="shared" ref="K6:K31" si="1">AVERAGE(G6:I6)</f>
        <v>13.666666666666666</v>
      </c>
      <c r="L6" s="9">
        <f t="shared" ref="L6:L31" si="2">ROUND(AVERAGE(F6:H6),2)</f>
        <v>13.67</v>
      </c>
      <c r="M6" s="19">
        <f t="shared" si="0"/>
        <v>-3.3333333333338544E-3</v>
      </c>
    </row>
    <row r="7" spans="1:13" ht="17.399999999999999" x14ac:dyDescent="0.35">
      <c r="A7" s="6" t="s">
        <v>796</v>
      </c>
      <c r="B7" s="6" t="s">
        <v>414</v>
      </c>
      <c r="C7" s="9">
        <v>10</v>
      </c>
      <c r="D7" s="9">
        <v>10</v>
      </c>
      <c r="E7" s="9">
        <v>10</v>
      </c>
      <c r="F7" s="9">
        <v>9</v>
      </c>
      <c r="G7" s="9">
        <v>9</v>
      </c>
      <c r="H7" s="9">
        <v>8</v>
      </c>
      <c r="I7" s="9">
        <v>8</v>
      </c>
      <c r="K7" s="9">
        <f t="shared" si="1"/>
        <v>8.3333333333333339</v>
      </c>
      <c r="L7" s="9">
        <f t="shared" si="2"/>
        <v>8.67</v>
      </c>
      <c r="M7" s="19">
        <f t="shared" si="0"/>
        <v>-0.336666666666666</v>
      </c>
    </row>
    <row r="8" spans="1:13" ht="17.399999999999999" x14ac:dyDescent="0.35">
      <c r="A8" s="6" t="s">
        <v>797</v>
      </c>
      <c r="B8" s="6" t="s">
        <v>415</v>
      </c>
      <c r="C8" s="9">
        <v>11</v>
      </c>
      <c r="D8" s="9">
        <v>11</v>
      </c>
      <c r="E8" s="9">
        <v>11</v>
      </c>
      <c r="F8" s="9">
        <v>11</v>
      </c>
      <c r="G8" s="9">
        <v>11</v>
      </c>
      <c r="H8" s="9">
        <v>11</v>
      </c>
      <c r="I8" s="9">
        <v>11</v>
      </c>
      <c r="K8" s="9">
        <f t="shared" si="1"/>
        <v>11</v>
      </c>
      <c r="L8" s="9">
        <f t="shared" si="2"/>
        <v>11</v>
      </c>
      <c r="M8" s="19">
        <f t="shared" si="0"/>
        <v>0</v>
      </c>
    </row>
    <row r="9" spans="1:13" ht="17.399999999999999" x14ac:dyDescent="0.35">
      <c r="A9" s="6" t="s">
        <v>798</v>
      </c>
      <c r="B9" s="6" t="s">
        <v>402</v>
      </c>
      <c r="C9" s="9">
        <v>59</v>
      </c>
      <c r="D9" s="9">
        <v>64</v>
      </c>
      <c r="E9" s="9">
        <v>64</v>
      </c>
      <c r="F9" s="9">
        <v>62</v>
      </c>
      <c r="G9" s="9">
        <v>62</v>
      </c>
      <c r="H9" s="9">
        <v>55</v>
      </c>
      <c r="I9" s="9">
        <v>55</v>
      </c>
      <c r="K9" s="9">
        <f t="shared" si="1"/>
        <v>57.333333333333336</v>
      </c>
      <c r="L9" s="9">
        <f t="shared" si="2"/>
        <v>59.67</v>
      </c>
      <c r="M9" s="19">
        <f t="shared" ref="M9" si="3">K9-L9</f>
        <v>-2.336666666666666</v>
      </c>
    </row>
    <row r="10" spans="1:13" ht="17.399999999999999" x14ac:dyDescent="0.35">
      <c r="A10" s="6" t="s">
        <v>799</v>
      </c>
      <c r="B10" s="6" t="s">
        <v>403</v>
      </c>
      <c r="C10" s="9">
        <v>23</v>
      </c>
      <c r="D10" s="9">
        <v>23</v>
      </c>
      <c r="E10" s="9">
        <v>23</v>
      </c>
      <c r="F10" s="9">
        <v>15</v>
      </c>
      <c r="G10" s="9">
        <v>17</v>
      </c>
      <c r="H10" s="9">
        <v>15</v>
      </c>
      <c r="I10" s="9">
        <v>15</v>
      </c>
      <c r="K10" s="9">
        <f t="shared" si="1"/>
        <v>15.666666666666666</v>
      </c>
      <c r="L10" s="9">
        <f t="shared" si="2"/>
        <v>15.67</v>
      </c>
      <c r="M10" s="19">
        <f t="shared" ref="M10:M31" si="4">K10-L10</f>
        <v>-3.3333333333338544E-3</v>
      </c>
    </row>
    <row r="11" spans="1:13" ht="17.399999999999999" x14ac:dyDescent="0.35">
      <c r="A11" s="6" t="s">
        <v>800</v>
      </c>
      <c r="B11" s="6" t="s">
        <v>406</v>
      </c>
      <c r="C11" s="9">
        <v>5</v>
      </c>
      <c r="D11" s="9">
        <v>5</v>
      </c>
      <c r="E11" s="9">
        <v>5</v>
      </c>
      <c r="F11" s="9">
        <v>9</v>
      </c>
      <c r="G11" s="9">
        <v>10</v>
      </c>
      <c r="H11" s="9">
        <v>9</v>
      </c>
      <c r="I11" s="9">
        <v>9</v>
      </c>
      <c r="K11" s="9">
        <f t="shared" si="1"/>
        <v>9.3333333333333339</v>
      </c>
      <c r="L11" s="9">
        <f t="shared" si="2"/>
        <v>9.33</v>
      </c>
      <c r="M11" s="19">
        <f t="shared" si="4"/>
        <v>3.3333333333338544E-3</v>
      </c>
    </row>
    <row r="12" spans="1:13" ht="17.399999999999999" x14ac:dyDescent="0.35">
      <c r="A12" s="6" t="s">
        <v>801</v>
      </c>
      <c r="B12" s="6" t="s">
        <v>416</v>
      </c>
      <c r="C12" s="9">
        <v>9</v>
      </c>
      <c r="D12" s="9">
        <v>9</v>
      </c>
      <c r="E12" s="9">
        <v>9</v>
      </c>
      <c r="F12" s="9">
        <v>9</v>
      </c>
      <c r="G12" s="9">
        <v>7</v>
      </c>
      <c r="H12" s="9">
        <v>7</v>
      </c>
      <c r="I12" s="9">
        <v>12</v>
      </c>
      <c r="K12" s="9">
        <f t="shared" si="1"/>
        <v>8.6666666666666661</v>
      </c>
      <c r="L12" s="9">
        <f t="shared" si="2"/>
        <v>7.67</v>
      </c>
      <c r="M12" s="19">
        <f t="shared" si="4"/>
        <v>0.99666666666666615</v>
      </c>
    </row>
    <row r="13" spans="1:13" ht="17.399999999999999" x14ac:dyDescent="0.35">
      <c r="A13" s="6" t="s">
        <v>802</v>
      </c>
      <c r="B13" s="6" t="s">
        <v>817</v>
      </c>
      <c r="C13" s="9">
        <v>16</v>
      </c>
      <c r="D13" s="9">
        <v>16</v>
      </c>
      <c r="E13" s="9">
        <v>16</v>
      </c>
      <c r="F13" s="9">
        <v>14</v>
      </c>
      <c r="G13" s="9">
        <v>14</v>
      </c>
      <c r="H13" s="9">
        <v>14</v>
      </c>
      <c r="I13" s="9">
        <v>13</v>
      </c>
      <c r="K13" s="9">
        <f t="shared" si="1"/>
        <v>13.666666666666666</v>
      </c>
      <c r="L13" s="9">
        <f t="shared" si="2"/>
        <v>14</v>
      </c>
      <c r="M13" s="19">
        <f t="shared" si="4"/>
        <v>-0.33333333333333393</v>
      </c>
    </row>
    <row r="14" spans="1:13" ht="17.399999999999999" x14ac:dyDescent="0.35">
      <c r="A14" s="6" t="s">
        <v>803</v>
      </c>
      <c r="B14" s="6" t="s">
        <v>407</v>
      </c>
      <c r="C14" s="9">
        <v>19</v>
      </c>
      <c r="D14" s="9">
        <v>19</v>
      </c>
      <c r="E14" s="9">
        <v>19</v>
      </c>
      <c r="F14" s="9">
        <v>37</v>
      </c>
      <c r="G14" s="9">
        <v>37</v>
      </c>
      <c r="H14" s="9">
        <v>37</v>
      </c>
      <c r="I14" s="9">
        <v>41</v>
      </c>
      <c r="K14" s="9">
        <f t="shared" si="1"/>
        <v>38.333333333333336</v>
      </c>
      <c r="L14" s="9">
        <f t="shared" si="2"/>
        <v>37</v>
      </c>
      <c r="M14" s="19">
        <f t="shared" si="4"/>
        <v>1.3333333333333357</v>
      </c>
    </row>
    <row r="15" spans="1:13" ht="17.399999999999999" x14ac:dyDescent="0.35">
      <c r="A15" s="6" t="s">
        <v>804</v>
      </c>
      <c r="B15" s="6" t="s">
        <v>404</v>
      </c>
      <c r="C15" s="9">
        <v>13</v>
      </c>
      <c r="D15" s="9">
        <v>13</v>
      </c>
      <c r="E15" s="9">
        <v>13</v>
      </c>
      <c r="F15" s="9">
        <v>13</v>
      </c>
      <c r="G15" s="9">
        <v>12</v>
      </c>
      <c r="H15" s="9">
        <v>10</v>
      </c>
      <c r="I15" s="9">
        <v>8</v>
      </c>
      <c r="K15" s="9">
        <f t="shared" si="1"/>
        <v>10</v>
      </c>
      <c r="L15" s="9">
        <f t="shared" si="2"/>
        <v>11.67</v>
      </c>
      <c r="M15" s="19">
        <f t="shared" si="4"/>
        <v>-1.67</v>
      </c>
    </row>
    <row r="16" spans="1:13" ht="17.399999999999999" x14ac:dyDescent="0.35">
      <c r="A16" s="6" t="s">
        <v>805</v>
      </c>
      <c r="B16" s="6" t="s">
        <v>411</v>
      </c>
      <c r="C16" s="9">
        <v>7</v>
      </c>
      <c r="D16" s="9">
        <v>7</v>
      </c>
      <c r="E16" s="9">
        <v>7</v>
      </c>
      <c r="F16" s="9">
        <v>7</v>
      </c>
      <c r="G16" s="9">
        <v>7</v>
      </c>
      <c r="H16" s="9">
        <v>7</v>
      </c>
      <c r="I16" s="9">
        <v>8</v>
      </c>
      <c r="K16" s="9">
        <f t="shared" si="1"/>
        <v>7.333333333333333</v>
      </c>
      <c r="L16" s="9">
        <f t="shared" si="2"/>
        <v>7</v>
      </c>
      <c r="M16" s="19">
        <f t="shared" si="4"/>
        <v>0.33333333333333304</v>
      </c>
    </row>
    <row r="17" spans="1:13" ht="17.399999999999999" x14ac:dyDescent="0.35">
      <c r="A17" s="6" t="s">
        <v>806</v>
      </c>
      <c r="B17" s="6" t="s">
        <v>417</v>
      </c>
      <c r="C17" s="9">
        <v>16</v>
      </c>
      <c r="D17" s="9">
        <v>16</v>
      </c>
      <c r="E17" s="9">
        <v>16</v>
      </c>
      <c r="F17" s="9">
        <v>27</v>
      </c>
      <c r="G17" s="9">
        <v>16</v>
      </c>
      <c r="H17" s="9">
        <v>16</v>
      </c>
      <c r="I17" s="9">
        <v>10</v>
      </c>
      <c r="K17" s="9">
        <f t="shared" si="1"/>
        <v>14</v>
      </c>
      <c r="L17" s="9">
        <f t="shared" si="2"/>
        <v>19.670000000000002</v>
      </c>
      <c r="M17" s="19">
        <f t="shared" si="4"/>
        <v>-5.6700000000000017</v>
      </c>
    </row>
    <row r="18" spans="1:13" ht="17.399999999999999" x14ac:dyDescent="0.35">
      <c r="A18" s="6" t="s">
        <v>807</v>
      </c>
      <c r="B18" s="6" t="s">
        <v>408</v>
      </c>
      <c r="C18" s="9">
        <v>3</v>
      </c>
      <c r="D18" s="9">
        <v>3</v>
      </c>
      <c r="E18" s="9">
        <v>4</v>
      </c>
      <c r="F18" s="9">
        <v>5</v>
      </c>
      <c r="G18" s="9">
        <v>5</v>
      </c>
      <c r="H18" s="9">
        <v>6</v>
      </c>
      <c r="I18" s="9">
        <v>6</v>
      </c>
      <c r="K18" s="9">
        <f t="shared" si="1"/>
        <v>5.666666666666667</v>
      </c>
      <c r="L18" s="9">
        <f t="shared" si="2"/>
        <v>5.33</v>
      </c>
      <c r="M18" s="19">
        <f t="shared" si="4"/>
        <v>0.33666666666666689</v>
      </c>
    </row>
    <row r="19" spans="1:13" ht="17.399999999999999" x14ac:dyDescent="0.35">
      <c r="A19" s="6" t="s">
        <v>808</v>
      </c>
      <c r="B19" s="6" t="s">
        <v>421</v>
      </c>
      <c r="C19" s="9">
        <v>26</v>
      </c>
      <c r="D19" s="9">
        <v>26</v>
      </c>
      <c r="E19" s="9">
        <v>21</v>
      </c>
      <c r="F19" s="9">
        <v>21</v>
      </c>
      <c r="G19" s="9">
        <v>21</v>
      </c>
      <c r="H19" s="9">
        <v>22</v>
      </c>
      <c r="I19" s="9">
        <v>23</v>
      </c>
      <c r="K19" s="9">
        <f t="shared" si="1"/>
        <v>22</v>
      </c>
      <c r="L19" s="9">
        <f t="shared" si="2"/>
        <v>21.33</v>
      </c>
      <c r="M19" s="19">
        <f t="shared" si="4"/>
        <v>0.67000000000000171</v>
      </c>
    </row>
    <row r="20" spans="1:13" ht="17.399999999999999" x14ac:dyDescent="0.35">
      <c r="A20" s="6" t="s">
        <v>809</v>
      </c>
      <c r="B20" s="6" t="s">
        <v>409</v>
      </c>
      <c r="C20" s="9">
        <v>8</v>
      </c>
      <c r="D20" s="9">
        <v>8</v>
      </c>
      <c r="E20" s="9">
        <v>8</v>
      </c>
      <c r="F20" s="9">
        <v>8</v>
      </c>
      <c r="G20" s="9">
        <v>8</v>
      </c>
      <c r="H20" s="9">
        <v>8</v>
      </c>
      <c r="I20" s="9">
        <v>7</v>
      </c>
      <c r="K20" s="9">
        <f t="shared" si="1"/>
        <v>7.666666666666667</v>
      </c>
      <c r="L20" s="9">
        <f t="shared" si="2"/>
        <v>8</v>
      </c>
      <c r="M20" s="19">
        <f t="shared" si="4"/>
        <v>-0.33333333333333304</v>
      </c>
    </row>
    <row r="21" spans="1:13" ht="17.399999999999999" x14ac:dyDescent="0.35">
      <c r="A21" s="6" t="s">
        <v>810</v>
      </c>
      <c r="B21" s="6" t="s">
        <v>413</v>
      </c>
      <c r="C21" s="9">
        <v>67</v>
      </c>
      <c r="D21" s="9">
        <v>67</v>
      </c>
      <c r="E21" s="9">
        <v>59</v>
      </c>
      <c r="F21" s="9">
        <v>50</v>
      </c>
      <c r="G21" s="9">
        <v>56</v>
      </c>
      <c r="H21" s="9">
        <v>63</v>
      </c>
      <c r="I21" s="9">
        <v>71</v>
      </c>
      <c r="K21" s="9">
        <f t="shared" si="1"/>
        <v>63.333333333333336</v>
      </c>
      <c r="L21" s="9">
        <f t="shared" si="2"/>
        <v>56.33</v>
      </c>
      <c r="M21" s="19">
        <f t="shared" si="4"/>
        <v>7.0033333333333374</v>
      </c>
    </row>
    <row r="22" spans="1:13" ht="17.399999999999999" x14ac:dyDescent="0.35">
      <c r="A22" s="6" t="s">
        <v>811</v>
      </c>
      <c r="B22" s="6" t="s">
        <v>418</v>
      </c>
      <c r="C22" s="9">
        <v>15</v>
      </c>
      <c r="D22" s="9">
        <v>15</v>
      </c>
      <c r="E22" s="9">
        <v>15</v>
      </c>
      <c r="F22" s="9">
        <v>14</v>
      </c>
      <c r="G22" s="9">
        <v>22</v>
      </c>
      <c r="H22" s="9">
        <v>24</v>
      </c>
      <c r="I22" s="9">
        <v>28</v>
      </c>
      <c r="K22" s="9">
        <f t="shared" si="1"/>
        <v>24.666666666666668</v>
      </c>
      <c r="L22" s="9">
        <f t="shared" si="2"/>
        <v>20</v>
      </c>
      <c r="M22" s="19">
        <f t="shared" si="4"/>
        <v>4.6666666666666679</v>
      </c>
    </row>
    <row r="23" spans="1:13" ht="17.399999999999999" x14ac:dyDescent="0.35">
      <c r="A23" s="6" t="s">
        <v>812</v>
      </c>
      <c r="B23" s="6" t="s">
        <v>419</v>
      </c>
      <c r="C23" s="9">
        <v>63</v>
      </c>
      <c r="D23" s="9">
        <v>58</v>
      </c>
      <c r="E23" s="9">
        <v>52</v>
      </c>
      <c r="F23" s="9">
        <v>51</v>
      </c>
      <c r="G23" s="9">
        <v>42</v>
      </c>
      <c r="H23" s="9">
        <v>47</v>
      </c>
      <c r="I23" s="9">
        <v>48</v>
      </c>
      <c r="K23" s="9">
        <f t="shared" si="1"/>
        <v>45.666666666666664</v>
      </c>
      <c r="L23" s="9">
        <f t="shared" si="2"/>
        <v>46.67</v>
      </c>
      <c r="M23" s="19">
        <f t="shared" si="4"/>
        <v>-1.0033333333333374</v>
      </c>
    </row>
    <row r="24" spans="1:13" ht="17.399999999999999" x14ac:dyDescent="0.35">
      <c r="A24" s="6" t="s">
        <v>813</v>
      </c>
      <c r="B24" s="6" t="s">
        <v>412</v>
      </c>
      <c r="C24" s="9">
        <v>30</v>
      </c>
      <c r="D24" s="9">
        <v>30</v>
      </c>
      <c r="E24" s="9">
        <v>30</v>
      </c>
      <c r="F24" s="9">
        <v>28</v>
      </c>
      <c r="G24" s="9">
        <v>31</v>
      </c>
      <c r="H24" s="9">
        <v>31</v>
      </c>
      <c r="I24" s="9">
        <v>28</v>
      </c>
      <c r="K24" s="9">
        <f t="shared" si="1"/>
        <v>30</v>
      </c>
      <c r="L24" s="9">
        <f t="shared" si="2"/>
        <v>30</v>
      </c>
      <c r="M24" s="19">
        <f t="shared" si="4"/>
        <v>0</v>
      </c>
    </row>
    <row r="25" spans="1:13" ht="17.399999999999999" x14ac:dyDescent="0.35">
      <c r="A25" s="6" t="s">
        <v>814</v>
      </c>
      <c r="B25" s="6" t="s">
        <v>420</v>
      </c>
      <c r="C25" s="9">
        <v>10</v>
      </c>
      <c r="D25" s="9">
        <v>10</v>
      </c>
      <c r="E25" s="9">
        <v>10</v>
      </c>
      <c r="F25" s="9">
        <v>7</v>
      </c>
      <c r="G25" s="9">
        <v>7</v>
      </c>
      <c r="H25" s="9">
        <v>7</v>
      </c>
      <c r="I25" s="9">
        <v>6</v>
      </c>
      <c r="K25" s="9">
        <f t="shared" si="1"/>
        <v>6.666666666666667</v>
      </c>
      <c r="L25" s="9">
        <f t="shared" si="2"/>
        <v>7</v>
      </c>
      <c r="M25" s="19">
        <f t="shared" si="4"/>
        <v>-0.33333333333333304</v>
      </c>
    </row>
    <row r="26" spans="1:13" ht="17.399999999999999" x14ac:dyDescent="0.35">
      <c r="A26" s="6" t="s">
        <v>815</v>
      </c>
      <c r="B26" s="6" t="s">
        <v>423</v>
      </c>
      <c r="C26" s="9">
        <v>22</v>
      </c>
      <c r="D26" s="9">
        <v>20</v>
      </c>
      <c r="E26" s="9">
        <v>17</v>
      </c>
      <c r="F26" s="9">
        <v>15</v>
      </c>
      <c r="G26" s="9">
        <v>13</v>
      </c>
      <c r="H26" s="9">
        <v>13</v>
      </c>
      <c r="I26" s="9">
        <v>14</v>
      </c>
      <c r="K26" s="9">
        <f t="shared" si="1"/>
        <v>13.333333333333334</v>
      </c>
      <c r="L26" s="9">
        <f t="shared" si="2"/>
        <v>13.67</v>
      </c>
      <c r="M26" s="19">
        <f t="shared" si="4"/>
        <v>-0.336666666666666</v>
      </c>
    </row>
    <row r="27" spans="1:13" ht="17.399999999999999" x14ac:dyDescent="0.35">
      <c r="A27" s="6" t="s">
        <v>816</v>
      </c>
      <c r="B27" s="6" t="s">
        <v>405</v>
      </c>
      <c r="C27" s="9">
        <v>12</v>
      </c>
      <c r="D27" s="9">
        <v>12</v>
      </c>
      <c r="E27" s="9">
        <v>12</v>
      </c>
      <c r="F27" s="9">
        <v>12</v>
      </c>
      <c r="G27" s="9">
        <v>14</v>
      </c>
      <c r="H27" s="9">
        <v>14</v>
      </c>
      <c r="I27" s="9">
        <v>12</v>
      </c>
      <c r="K27" s="9">
        <f t="shared" si="1"/>
        <v>13.333333333333334</v>
      </c>
      <c r="L27" s="9">
        <f t="shared" si="2"/>
        <v>13.33</v>
      </c>
      <c r="M27" s="19">
        <f t="shared" si="4"/>
        <v>3.3333333333338544E-3</v>
      </c>
    </row>
    <row r="28" spans="1:13" ht="17.399999999999999" x14ac:dyDescent="0.35">
      <c r="A28" s="6" t="s">
        <v>1014</v>
      </c>
      <c r="B28" s="6" t="s">
        <v>379</v>
      </c>
      <c r="C28" s="9">
        <v>26</v>
      </c>
      <c r="D28" s="9">
        <v>26</v>
      </c>
      <c r="E28" s="9">
        <v>17</v>
      </c>
      <c r="F28" s="9">
        <v>16</v>
      </c>
      <c r="G28" s="9">
        <v>17</v>
      </c>
      <c r="H28" s="9">
        <v>15</v>
      </c>
      <c r="I28" s="9">
        <v>19</v>
      </c>
      <c r="K28" s="9">
        <f t="shared" si="1"/>
        <v>17</v>
      </c>
      <c r="L28" s="9">
        <f t="shared" si="2"/>
        <v>16</v>
      </c>
      <c r="M28" s="19">
        <f t="shared" si="4"/>
        <v>1</v>
      </c>
    </row>
    <row r="29" spans="1:13" ht="17.399999999999999" x14ac:dyDescent="0.35">
      <c r="A29" s="6" t="s">
        <v>1015</v>
      </c>
      <c r="B29" s="6" t="s">
        <v>380</v>
      </c>
      <c r="C29" s="9">
        <v>28</v>
      </c>
      <c r="D29" s="9">
        <v>28</v>
      </c>
      <c r="E29" s="9">
        <v>28</v>
      </c>
      <c r="F29" s="9">
        <v>29</v>
      </c>
      <c r="G29" s="9">
        <v>27</v>
      </c>
      <c r="H29" s="9">
        <v>27</v>
      </c>
      <c r="I29" s="9">
        <v>27</v>
      </c>
      <c r="K29" s="9">
        <f t="shared" si="1"/>
        <v>27</v>
      </c>
      <c r="L29" s="9">
        <f t="shared" si="2"/>
        <v>27.67</v>
      </c>
      <c r="M29" s="19">
        <f t="shared" si="4"/>
        <v>-0.67000000000000171</v>
      </c>
    </row>
    <row r="30" spans="1:13" ht="17.399999999999999" x14ac:dyDescent="0.35">
      <c r="A30" s="6" t="s">
        <v>1016</v>
      </c>
      <c r="B30" s="6" t="s">
        <v>381</v>
      </c>
      <c r="C30" s="9">
        <v>48</v>
      </c>
      <c r="D30" s="9">
        <v>48</v>
      </c>
      <c r="E30" s="9">
        <v>48</v>
      </c>
      <c r="F30" s="9">
        <v>48</v>
      </c>
      <c r="G30" s="9">
        <v>49</v>
      </c>
      <c r="H30" s="9">
        <v>50</v>
      </c>
      <c r="I30" s="9">
        <v>42</v>
      </c>
      <c r="K30" s="9">
        <f t="shared" si="1"/>
        <v>47</v>
      </c>
      <c r="L30" s="9">
        <f t="shared" si="2"/>
        <v>49</v>
      </c>
      <c r="M30" s="19">
        <f t="shared" si="4"/>
        <v>-2</v>
      </c>
    </row>
    <row r="31" spans="1:13" ht="17.399999999999999" x14ac:dyDescent="0.35">
      <c r="A31" s="6" t="s">
        <v>1017</v>
      </c>
      <c r="B31" s="6" t="s">
        <v>382</v>
      </c>
      <c r="C31" s="9">
        <v>17</v>
      </c>
      <c r="D31" s="9">
        <v>17</v>
      </c>
      <c r="E31" s="9">
        <v>17</v>
      </c>
      <c r="F31" s="9">
        <v>20</v>
      </c>
      <c r="G31" s="9">
        <v>17</v>
      </c>
      <c r="H31" s="9">
        <v>13</v>
      </c>
      <c r="I31" s="9">
        <v>12</v>
      </c>
      <c r="K31" s="9">
        <f t="shared" si="1"/>
        <v>14</v>
      </c>
      <c r="L31" s="9">
        <f t="shared" si="2"/>
        <v>16.670000000000002</v>
      </c>
      <c r="M31" s="19">
        <f t="shared" si="4"/>
        <v>-2.6700000000000017</v>
      </c>
    </row>
    <row r="32" spans="1:13" ht="17.399999999999999" x14ac:dyDescent="0.35">
      <c r="A32" s="6"/>
      <c r="B32" s="6"/>
      <c r="C32" s="9"/>
      <c r="D32" s="9"/>
    </row>
    <row r="33" spans="1:13" ht="17.399999999999999" x14ac:dyDescent="0.35">
      <c r="A33" s="6"/>
      <c r="B33" s="6"/>
      <c r="C33" s="22">
        <f>SUM(C5:C32)</f>
        <v>607</v>
      </c>
      <c r="D33" s="22">
        <f>SUM(D5:D32)</f>
        <v>596</v>
      </c>
      <c r="E33" s="22">
        <f>SUM(E5:E32)</f>
        <v>560</v>
      </c>
      <c r="F33" s="22">
        <f t="shared" ref="F33:G33" si="5">SUM(F5:F32)</f>
        <v>564</v>
      </c>
      <c r="G33" s="22">
        <f t="shared" si="5"/>
        <v>558</v>
      </c>
      <c r="H33" s="22">
        <f t="shared" ref="H33:I33" si="6">SUM(H5:H32)</f>
        <v>555</v>
      </c>
      <c r="I33" s="22">
        <f t="shared" si="6"/>
        <v>561</v>
      </c>
      <c r="K33" s="20">
        <f>SUM(K5:K32)</f>
        <v>558</v>
      </c>
      <c r="L33" s="20">
        <f>SUM(L5:L32)</f>
        <v>559.02</v>
      </c>
      <c r="M33" s="21">
        <f t="shared" ref="M33" si="7">K33-L33</f>
        <v>-1.0199999999999818</v>
      </c>
    </row>
    <row r="34" spans="1:13" ht="17.399999999999999" x14ac:dyDescent="0.35">
      <c r="A34" s="6"/>
      <c r="B34" s="6"/>
    </row>
    <row r="35" spans="1:13" ht="17.399999999999999" x14ac:dyDescent="0.35">
      <c r="A35" s="6"/>
      <c r="B35" s="5"/>
    </row>
    <row r="36" spans="1:13" ht="17.399999999999999" x14ac:dyDescent="0.35">
      <c r="A36" s="5"/>
      <c r="B36" s="6"/>
    </row>
    <row r="37" spans="1:13" ht="17.399999999999999" x14ac:dyDescent="0.35">
      <c r="A37" s="5"/>
      <c r="B37" s="13"/>
    </row>
    <row r="38" spans="1:13" ht="17.399999999999999" x14ac:dyDescent="0.35">
      <c r="A38" s="5"/>
      <c r="B38" s="6"/>
    </row>
  </sheetData>
  <mergeCells count="2">
    <mergeCell ref="K2:M2"/>
    <mergeCell ref="C2:I2"/>
  </mergeCells>
  <phoneticPr fontId="8" type="noConversion"/>
  <dataValidations count="1">
    <dataValidation type="textLength" errorStyle="information" allowBlank="1" showInputMessage="1" showErrorMessage="1" error="XLBVal:8=Hart-Ireson_x000d__x000a_" sqref="D5:D31" xr:uid="{00000000-0002-0000-0C00-000000000000}">
      <formula1>0</formula1>
      <formula2>300</formula2>
    </dataValidation>
  </dataValidations>
  <pageMargins left="0.51181102362204722" right="0.51181102362204722" top="0.74803149606299213" bottom="0.35433070866141736" header="0.31496062992125984" footer="0.31496062992125984"/>
  <pageSetup paperSize="9" scale="64" orientation="landscape" r:id="rId1"/>
  <headerFooter>
    <oddHeader>&amp;C&amp;"-,Bold"&amp;16Diocese of Exeter
Participant Figures for 2018 - 2023</oddHeader>
  </headerFooter>
  <rowBreaks count="1" manualBreakCount="1">
    <brk id="26" max="9" man="1"/>
  </rowBreaks>
  <customProperties>
    <customPr name="QAA_DRILLPATH_NODE_I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theme="7" tint="0.59999389629810485"/>
    <pageSetUpPr fitToPage="1"/>
  </sheetPr>
  <dimension ref="A1:M33"/>
  <sheetViews>
    <sheetView zoomScale="70" zoomScaleNormal="70" workbookViewId="0">
      <pane xSplit="2" ySplit="3" topLeftCell="C4" activePane="bottomRight" state="frozen"/>
      <selection activeCell="K18" sqref="K18"/>
      <selection pane="topRight" activeCell="K18" sqref="K18"/>
      <selection pane="bottomLeft" activeCell="K18" sqref="K18"/>
      <selection pane="bottomRight" activeCell="H24" sqref="H24"/>
    </sheetView>
  </sheetViews>
  <sheetFormatPr defaultRowHeight="13.2" x14ac:dyDescent="0.25"/>
  <cols>
    <col min="1" max="1" width="12.88671875" customWidth="1"/>
    <col min="2" max="2" width="35.6640625" bestFit="1" customWidth="1"/>
    <col min="3" max="3" width="15.5546875" customWidth="1"/>
    <col min="4" max="4" width="15.33203125" customWidth="1"/>
    <col min="5" max="5" width="15.5546875" customWidth="1"/>
    <col min="6" max="9" width="16.109375" customWidth="1"/>
    <col min="10" max="10" width="3.21875" customWidth="1"/>
    <col min="11" max="11" width="14.88671875" customWidth="1"/>
    <col min="12" max="12" width="16.44140625" customWidth="1"/>
    <col min="13" max="13" width="13.33203125" customWidth="1"/>
  </cols>
  <sheetData>
    <row r="1" spans="1:13" ht="21" customHeight="1" x14ac:dyDescent="0.4">
      <c r="A1" s="26" t="s">
        <v>271</v>
      </c>
      <c r="B1" s="3"/>
    </row>
    <row r="2" spans="1:13" ht="54" customHeight="1" x14ac:dyDescent="0.35">
      <c r="A2" s="5"/>
      <c r="B2" s="3"/>
      <c r="C2" s="48" t="s">
        <v>1047</v>
      </c>
      <c r="D2" s="49"/>
      <c r="E2" s="49"/>
      <c r="F2" s="49"/>
      <c r="G2" s="49"/>
      <c r="H2" s="49"/>
      <c r="I2" s="50"/>
      <c r="K2" s="39" t="s">
        <v>1046</v>
      </c>
      <c r="L2" s="40"/>
      <c r="M2" s="41"/>
    </row>
    <row r="3" spans="1:13" s="1" customFormat="1" ht="36" x14ac:dyDescent="0.25">
      <c r="A3" s="4" t="s">
        <v>495</v>
      </c>
      <c r="B3" s="4" t="s">
        <v>0</v>
      </c>
      <c r="C3" s="25">
        <v>2019</v>
      </c>
      <c r="D3" s="25">
        <v>2020</v>
      </c>
      <c r="E3" s="25">
        <v>2021</v>
      </c>
      <c r="F3" s="25">
        <v>2022</v>
      </c>
      <c r="G3" s="25">
        <v>2023</v>
      </c>
      <c r="H3" s="25">
        <v>2024</v>
      </c>
      <c r="I3" s="25">
        <v>2025</v>
      </c>
      <c r="K3" s="25">
        <v>2026</v>
      </c>
      <c r="L3" s="25">
        <v>2025</v>
      </c>
      <c r="M3" s="18" t="s">
        <v>1021</v>
      </c>
    </row>
    <row r="4" spans="1:13" ht="17.399999999999999" x14ac:dyDescent="0.35">
      <c r="B4" s="6"/>
      <c r="M4" s="17"/>
    </row>
    <row r="5" spans="1:13" ht="17.399999999999999" x14ac:dyDescent="0.35">
      <c r="A5" s="6" t="s">
        <v>818</v>
      </c>
      <c r="B5" s="6" t="s">
        <v>275</v>
      </c>
      <c r="C5" s="9">
        <v>8</v>
      </c>
      <c r="D5" s="9">
        <v>8</v>
      </c>
      <c r="E5" s="9">
        <v>8</v>
      </c>
      <c r="F5" s="9">
        <v>9</v>
      </c>
      <c r="G5" s="9">
        <v>10</v>
      </c>
      <c r="H5" s="9">
        <v>10</v>
      </c>
      <c r="I5" s="9">
        <v>10</v>
      </c>
      <c r="K5" s="9">
        <f>AVERAGE(G5:I5)</f>
        <v>10</v>
      </c>
      <c r="L5" s="9">
        <f>ROUND(AVERAGE(F5:H5),2)</f>
        <v>9.67</v>
      </c>
      <c r="M5" s="19">
        <f t="shared" ref="M5" si="0">K5-L5</f>
        <v>0.33000000000000007</v>
      </c>
    </row>
    <row r="6" spans="1:13" ht="17.399999999999999" x14ac:dyDescent="0.35">
      <c r="A6" s="6" t="s">
        <v>1028</v>
      </c>
      <c r="B6" s="6" t="s">
        <v>149</v>
      </c>
      <c r="C6" s="9">
        <v>34</v>
      </c>
      <c r="D6" s="9">
        <v>34</v>
      </c>
      <c r="E6" s="9">
        <v>34</v>
      </c>
      <c r="F6" s="9">
        <v>24</v>
      </c>
      <c r="G6" s="9">
        <v>22</v>
      </c>
      <c r="H6" s="9">
        <v>21</v>
      </c>
      <c r="I6" s="9">
        <v>21</v>
      </c>
      <c r="K6" s="9">
        <f t="shared" ref="K6:K27" si="1">AVERAGE(G6:I6)</f>
        <v>21.333333333333332</v>
      </c>
      <c r="L6" s="9">
        <f t="shared" ref="L6:L27" si="2">ROUND(AVERAGE(F6:H6),2)</f>
        <v>22.33</v>
      </c>
      <c r="M6" s="19">
        <f t="shared" ref="M6" si="3">K6-L6</f>
        <v>-0.99666666666666615</v>
      </c>
    </row>
    <row r="7" spans="1:13" ht="17.399999999999999" x14ac:dyDescent="0.35">
      <c r="A7" s="6" t="s">
        <v>1025</v>
      </c>
      <c r="B7" s="6" t="s">
        <v>137</v>
      </c>
      <c r="C7" s="9">
        <v>10</v>
      </c>
      <c r="D7" s="9">
        <v>10</v>
      </c>
      <c r="E7" s="9">
        <v>10</v>
      </c>
      <c r="F7" s="9">
        <v>10</v>
      </c>
      <c r="G7" s="9">
        <v>10</v>
      </c>
      <c r="H7" s="9">
        <v>9</v>
      </c>
      <c r="I7" s="9">
        <v>9</v>
      </c>
      <c r="K7" s="9">
        <f t="shared" si="1"/>
        <v>9.3333333333333339</v>
      </c>
      <c r="L7" s="9">
        <f t="shared" si="2"/>
        <v>9.67</v>
      </c>
      <c r="M7" s="19">
        <f t="shared" ref="M7:M27" si="4">K7-L7</f>
        <v>-0.336666666666666</v>
      </c>
    </row>
    <row r="8" spans="1:13" ht="17.399999999999999" x14ac:dyDescent="0.35">
      <c r="A8" s="6" t="s">
        <v>819</v>
      </c>
      <c r="B8" s="6" t="s">
        <v>290</v>
      </c>
      <c r="C8" s="9">
        <v>20</v>
      </c>
      <c r="D8" s="9">
        <v>20</v>
      </c>
      <c r="E8" s="9">
        <v>12</v>
      </c>
      <c r="F8" s="9">
        <v>12</v>
      </c>
      <c r="G8" s="9">
        <v>10.5</v>
      </c>
      <c r="H8" s="9">
        <v>13.5</v>
      </c>
      <c r="I8" s="9">
        <v>14.5</v>
      </c>
      <c r="K8" s="9">
        <f t="shared" si="1"/>
        <v>12.833333333333334</v>
      </c>
      <c r="L8" s="9">
        <f t="shared" si="2"/>
        <v>12</v>
      </c>
      <c r="M8" s="19">
        <f t="shared" si="4"/>
        <v>0.83333333333333393</v>
      </c>
    </row>
    <row r="9" spans="1:13" ht="17.399999999999999" x14ac:dyDescent="0.35">
      <c r="A9" s="6" t="s">
        <v>820</v>
      </c>
      <c r="B9" s="6" t="s">
        <v>287</v>
      </c>
      <c r="C9" s="9">
        <v>7</v>
      </c>
      <c r="D9" s="9">
        <v>8</v>
      </c>
      <c r="E9" s="9">
        <v>8</v>
      </c>
      <c r="F9" s="9">
        <v>8</v>
      </c>
      <c r="G9" s="9">
        <v>9</v>
      </c>
      <c r="H9" s="9">
        <v>9</v>
      </c>
      <c r="I9" s="9">
        <v>9</v>
      </c>
      <c r="K9" s="9">
        <f t="shared" si="1"/>
        <v>9</v>
      </c>
      <c r="L9" s="9">
        <f t="shared" si="2"/>
        <v>8.67</v>
      </c>
      <c r="M9" s="19">
        <f t="shared" si="4"/>
        <v>0.33000000000000007</v>
      </c>
    </row>
    <row r="10" spans="1:13" ht="17.399999999999999" x14ac:dyDescent="0.35">
      <c r="A10" s="6" t="s">
        <v>821</v>
      </c>
      <c r="B10" s="6" t="s">
        <v>276</v>
      </c>
      <c r="C10" s="9">
        <v>19</v>
      </c>
      <c r="D10" s="9">
        <v>17</v>
      </c>
      <c r="E10" s="9">
        <v>17</v>
      </c>
      <c r="F10" s="9">
        <v>21</v>
      </c>
      <c r="G10" s="9">
        <v>22</v>
      </c>
      <c r="H10" s="9">
        <v>21</v>
      </c>
      <c r="I10" s="9">
        <v>22</v>
      </c>
      <c r="K10" s="9">
        <f t="shared" si="1"/>
        <v>21.666666666666668</v>
      </c>
      <c r="L10" s="9">
        <f t="shared" si="2"/>
        <v>21.33</v>
      </c>
      <c r="M10" s="19">
        <f t="shared" si="4"/>
        <v>0.33666666666666956</v>
      </c>
    </row>
    <row r="11" spans="1:13" ht="17.399999999999999" x14ac:dyDescent="0.35">
      <c r="A11" s="6" t="s">
        <v>822</v>
      </c>
      <c r="B11" s="6" t="s">
        <v>273</v>
      </c>
      <c r="C11" s="9">
        <v>12</v>
      </c>
      <c r="D11" s="9">
        <v>12</v>
      </c>
      <c r="E11" s="9">
        <v>12</v>
      </c>
      <c r="F11" s="9">
        <v>0</v>
      </c>
      <c r="G11" s="9">
        <v>0</v>
      </c>
      <c r="H11" s="9">
        <v>0</v>
      </c>
      <c r="I11" s="9">
        <v>0</v>
      </c>
      <c r="K11" s="9">
        <f t="shared" si="1"/>
        <v>0</v>
      </c>
      <c r="L11" s="9">
        <f t="shared" si="2"/>
        <v>0</v>
      </c>
      <c r="M11" s="19">
        <f t="shared" si="4"/>
        <v>0</v>
      </c>
    </row>
    <row r="12" spans="1:13" ht="17.399999999999999" x14ac:dyDescent="0.35">
      <c r="A12" s="6" t="s">
        <v>823</v>
      </c>
      <c r="B12" s="6" t="s">
        <v>274</v>
      </c>
      <c r="C12" s="9">
        <v>37</v>
      </c>
      <c r="D12" s="9">
        <v>37</v>
      </c>
      <c r="E12" s="9">
        <v>37</v>
      </c>
      <c r="F12" s="9">
        <v>40</v>
      </c>
      <c r="G12" s="9">
        <v>45</v>
      </c>
      <c r="H12" s="9">
        <v>35</v>
      </c>
      <c r="I12" s="9">
        <v>31</v>
      </c>
      <c r="K12" s="9">
        <f t="shared" si="1"/>
        <v>37</v>
      </c>
      <c r="L12" s="9">
        <f t="shared" si="2"/>
        <v>40</v>
      </c>
      <c r="M12" s="19">
        <f t="shared" si="4"/>
        <v>-3</v>
      </c>
    </row>
    <row r="13" spans="1:13" ht="17.399999999999999" x14ac:dyDescent="0.35">
      <c r="A13" s="6" t="s">
        <v>824</v>
      </c>
      <c r="B13" s="6" t="s">
        <v>277</v>
      </c>
      <c r="C13" s="9">
        <v>17</v>
      </c>
      <c r="D13" s="9">
        <v>17</v>
      </c>
      <c r="E13" s="9">
        <v>12</v>
      </c>
      <c r="F13" s="9">
        <v>11</v>
      </c>
      <c r="G13" s="9">
        <v>11</v>
      </c>
      <c r="H13" s="9">
        <v>11</v>
      </c>
      <c r="I13" s="9">
        <v>12</v>
      </c>
      <c r="K13" s="9">
        <f t="shared" si="1"/>
        <v>11.333333333333334</v>
      </c>
      <c r="L13" s="9">
        <f t="shared" si="2"/>
        <v>11</v>
      </c>
      <c r="M13" s="19">
        <f t="shared" si="4"/>
        <v>0.33333333333333393</v>
      </c>
    </row>
    <row r="14" spans="1:13" ht="17.399999999999999" x14ac:dyDescent="0.35">
      <c r="A14" s="6" t="s">
        <v>825</v>
      </c>
      <c r="B14" s="6" t="s">
        <v>278</v>
      </c>
      <c r="C14" s="9">
        <v>63</v>
      </c>
      <c r="D14" s="9">
        <v>59</v>
      </c>
      <c r="E14" s="9">
        <v>57</v>
      </c>
      <c r="F14" s="9">
        <v>40</v>
      </c>
      <c r="G14" s="9">
        <v>37</v>
      </c>
      <c r="H14" s="9">
        <v>34</v>
      </c>
      <c r="I14" s="9">
        <v>35</v>
      </c>
      <c r="K14" s="9">
        <f t="shared" si="1"/>
        <v>35.333333333333336</v>
      </c>
      <c r="L14" s="9">
        <f t="shared" si="2"/>
        <v>37</v>
      </c>
      <c r="M14" s="19">
        <f t="shared" si="4"/>
        <v>-1.6666666666666643</v>
      </c>
    </row>
    <row r="15" spans="1:13" ht="17.399999999999999" x14ac:dyDescent="0.35">
      <c r="A15" s="6" t="s">
        <v>826</v>
      </c>
      <c r="B15" s="6" t="s">
        <v>279</v>
      </c>
      <c r="C15" s="9">
        <v>131</v>
      </c>
      <c r="D15" s="9">
        <v>110</v>
      </c>
      <c r="E15" s="9">
        <v>96</v>
      </c>
      <c r="F15" s="9">
        <v>94</v>
      </c>
      <c r="G15" s="9">
        <v>110</v>
      </c>
      <c r="H15" s="9">
        <v>111</v>
      </c>
      <c r="I15" s="9">
        <v>117</v>
      </c>
      <c r="K15" s="9">
        <f t="shared" si="1"/>
        <v>112.66666666666667</v>
      </c>
      <c r="L15" s="9">
        <f t="shared" si="2"/>
        <v>105</v>
      </c>
      <c r="M15" s="19">
        <f t="shared" si="4"/>
        <v>7.6666666666666714</v>
      </c>
    </row>
    <row r="16" spans="1:13" ht="17.399999999999999" x14ac:dyDescent="0.35">
      <c r="A16" s="6" t="s">
        <v>827</v>
      </c>
      <c r="B16" s="6" t="s">
        <v>272</v>
      </c>
      <c r="C16" s="9">
        <v>28</v>
      </c>
      <c r="D16" s="9">
        <v>28</v>
      </c>
      <c r="E16" s="9">
        <v>26</v>
      </c>
      <c r="F16" s="9">
        <v>30</v>
      </c>
      <c r="G16" s="9">
        <v>41</v>
      </c>
      <c r="H16" s="9">
        <v>32</v>
      </c>
      <c r="I16" s="9">
        <v>29</v>
      </c>
      <c r="K16" s="9">
        <f t="shared" si="1"/>
        <v>34</v>
      </c>
      <c r="L16" s="9">
        <f t="shared" si="2"/>
        <v>34.33</v>
      </c>
      <c r="M16" s="19">
        <f t="shared" si="4"/>
        <v>-0.32999999999999829</v>
      </c>
    </row>
    <row r="17" spans="1:13" ht="17.399999999999999" x14ac:dyDescent="0.35">
      <c r="A17" s="6" t="s">
        <v>1026</v>
      </c>
      <c r="B17" s="6" t="s">
        <v>139</v>
      </c>
      <c r="C17" s="9">
        <v>27</v>
      </c>
      <c r="D17" s="9">
        <v>27</v>
      </c>
      <c r="E17" s="9">
        <v>21</v>
      </c>
      <c r="F17" s="9">
        <v>18</v>
      </c>
      <c r="G17" s="9">
        <v>17</v>
      </c>
      <c r="H17" s="9">
        <v>14</v>
      </c>
      <c r="I17" s="9">
        <v>13</v>
      </c>
      <c r="K17" s="9">
        <f t="shared" si="1"/>
        <v>14.666666666666666</v>
      </c>
      <c r="L17" s="9">
        <f t="shared" si="2"/>
        <v>16.329999999999998</v>
      </c>
      <c r="M17" s="19">
        <f t="shared" si="4"/>
        <v>-1.6633333333333322</v>
      </c>
    </row>
    <row r="18" spans="1:13" ht="17.399999999999999" x14ac:dyDescent="0.35">
      <c r="A18" s="6" t="s">
        <v>828</v>
      </c>
      <c r="B18" s="6" t="s">
        <v>282</v>
      </c>
      <c r="C18" s="9">
        <v>50</v>
      </c>
      <c r="D18" s="9">
        <v>51</v>
      </c>
      <c r="E18" s="9">
        <v>46</v>
      </c>
      <c r="F18" s="9">
        <v>41</v>
      </c>
      <c r="G18" s="9">
        <v>38</v>
      </c>
      <c r="H18" s="9">
        <v>38</v>
      </c>
      <c r="I18" s="9">
        <v>38</v>
      </c>
      <c r="K18" s="9">
        <f t="shared" si="1"/>
        <v>38</v>
      </c>
      <c r="L18" s="9">
        <f t="shared" si="2"/>
        <v>39</v>
      </c>
      <c r="M18" s="19">
        <f t="shared" si="4"/>
        <v>-1</v>
      </c>
    </row>
    <row r="19" spans="1:13" ht="17.399999999999999" x14ac:dyDescent="0.35">
      <c r="A19" s="6" t="s">
        <v>829</v>
      </c>
      <c r="B19" s="6" t="s">
        <v>283</v>
      </c>
      <c r="C19" s="9">
        <v>59</v>
      </c>
      <c r="D19" s="9">
        <v>59</v>
      </c>
      <c r="E19" s="9">
        <v>59</v>
      </c>
      <c r="F19" s="9">
        <v>51.5</v>
      </c>
      <c r="G19" s="9">
        <v>56</v>
      </c>
      <c r="H19" s="9">
        <v>54</v>
      </c>
      <c r="I19" s="9">
        <v>63</v>
      </c>
      <c r="K19" s="9">
        <f t="shared" si="1"/>
        <v>57.666666666666664</v>
      </c>
      <c r="L19" s="9">
        <f t="shared" si="2"/>
        <v>53.83</v>
      </c>
      <c r="M19" s="19">
        <f t="shared" si="4"/>
        <v>3.836666666666666</v>
      </c>
    </row>
    <row r="20" spans="1:13" ht="17.399999999999999" x14ac:dyDescent="0.35">
      <c r="A20" s="6" t="s">
        <v>830</v>
      </c>
      <c r="B20" s="6" t="s">
        <v>284</v>
      </c>
      <c r="C20" s="9">
        <v>245.5</v>
      </c>
      <c r="D20" s="9">
        <v>250.4</v>
      </c>
      <c r="E20" s="9">
        <v>250.4</v>
      </c>
      <c r="F20" s="9">
        <v>221.7</v>
      </c>
      <c r="G20" s="9">
        <v>191</v>
      </c>
      <c r="H20" s="9">
        <v>192</v>
      </c>
      <c r="I20" s="9">
        <v>184</v>
      </c>
      <c r="K20" s="9">
        <f t="shared" si="1"/>
        <v>189</v>
      </c>
      <c r="L20" s="9">
        <f t="shared" si="2"/>
        <v>201.57</v>
      </c>
      <c r="M20" s="19">
        <f t="shared" si="4"/>
        <v>-12.569999999999993</v>
      </c>
    </row>
    <row r="21" spans="1:13" ht="17.399999999999999" x14ac:dyDescent="0.35">
      <c r="A21" s="6" t="s">
        <v>831</v>
      </c>
      <c r="B21" s="6" t="s">
        <v>285</v>
      </c>
      <c r="C21" s="9">
        <v>233.6</v>
      </c>
      <c r="D21" s="9">
        <v>221.7</v>
      </c>
      <c r="E21" s="9">
        <v>202</v>
      </c>
      <c r="F21" s="9">
        <v>195</v>
      </c>
      <c r="G21" s="9">
        <v>168</v>
      </c>
      <c r="H21" s="9">
        <v>141</v>
      </c>
      <c r="I21" s="9">
        <v>147</v>
      </c>
      <c r="K21" s="9">
        <f t="shared" si="1"/>
        <v>152</v>
      </c>
      <c r="L21" s="9">
        <f t="shared" si="2"/>
        <v>168</v>
      </c>
      <c r="M21" s="19">
        <f t="shared" si="4"/>
        <v>-16</v>
      </c>
    </row>
    <row r="22" spans="1:13" ht="17.399999999999999" x14ac:dyDescent="0.35">
      <c r="A22" s="6" t="s">
        <v>1027</v>
      </c>
      <c r="B22" s="6" t="s">
        <v>140</v>
      </c>
      <c r="C22" s="9">
        <v>5</v>
      </c>
      <c r="D22" s="9">
        <v>5</v>
      </c>
      <c r="E22" s="9">
        <v>5</v>
      </c>
      <c r="F22" s="9">
        <v>5</v>
      </c>
      <c r="G22" s="9">
        <v>5</v>
      </c>
      <c r="H22" s="9">
        <v>6</v>
      </c>
      <c r="I22" s="9">
        <v>11</v>
      </c>
      <c r="K22" s="9">
        <f t="shared" si="1"/>
        <v>7.333333333333333</v>
      </c>
      <c r="L22" s="9">
        <f t="shared" si="2"/>
        <v>5.33</v>
      </c>
      <c r="M22" s="19">
        <f t="shared" si="4"/>
        <v>2.003333333333333</v>
      </c>
    </row>
    <row r="23" spans="1:13" ht="17.399999999999999" x14ac:dyDescent="0.35">
      <c r="A23" s="6" t="s">
        <v>832</v>
      </c>
      <c r="B23" s="6" t="s">
        <v>289</v>
      </c>
      <c r="C23" s="9">
        <v>25</v>
      </c>
      <c r="D23" s="9">
        <v>26</v>
      </c>
      <c r="E23" s="9">
        <v>26</v>
      </c>
      <c r="F23" s="9">
        <v>19</v>
      </c>
      <c r="G23" s="9">
        <v>22</v>
      </c>
      <c r="H23" s="9">
        <v>20</v>
      </c>
      <c r="I23" s="9">
        <v>19</v>
      </c>
      <c r="K23" s="9">
        <f t="shared" si="1"/>
        <v>20.333333333333332</v>
      </c>
      <c r="L23" s="9">
        <f t="shared" si="2"/>
        <v>20.329999999999998</v>
      </c>
      <c r="M23" s="19">
        <f t="shared" si="4"/>
        <v>3.3333333333338544E-3</v>
      </c>
    </row>
    <row r="24" spans="1:13" ht="17.399999999999999" x14ac:dyDescent="0.35">
      <c r="A24" s="6" t="s">
        <v>833</v>
      </c>
      <c r="B24" s="6" t="s">
        <v>280</v>
      </c>
      <c r="C24" s="9">
        <v>35</v>
      </c>
      <c r="D24" s="9">
        <v>38</v>
      </c>
      <c r="E24" s="9">
        <v>38</v>
      </c>
      <c r="F24" s="9">
        <v>34</v>
      </c>
      <c r="G24" s="9">
        <v>32</v>
      </c>
      <c r="H24" s="9">
        <v>31</v>
      </c>
      <c r="I24" s="9">
        <v>30</v>
      </c>
      <c r="K24" s="9">
        <f t="shared" si="1"/>
        <v>31</v>
      </c>
      <c r="L24" s="9">
        <f t="shared" si="2"/>
        <v>32.33</v>
      </c>
      <c r="M24" s="19">
        <f t="shared" si="4"/>
        <v>-1.3299999999999983</v>
      </c>
    </row>
    <row r="25" spans="1:13" ht="17.399999999999999" x14ac:dyDescent="0.35">
      <c r="A25" s="6" t="s">
        <v>834</v>
      </c>
      <c r="B25" s="6" t="s">
        <v>281</v>
      </c>
      <c r="C25" s="9">
        <v>74</v>
      </c>
      <c r="D25" s="9">
        <v>75</v>
      </c>
      <c r="E25" s="9">
        <v>72</v>
      </c>
      <c r="F25" s="9">
        <v>73</v>
      </c>
      <c r="G25" s="9">
        <v>62</v>
      </c>
      <c r="H25" s="9">
        <v>62</v>
      </c>
      <c r="I25" s="9">
        <v>66</v>
      </c>
      <c r="K25" s="9">
        <f t="shared" si="1"/>
        <v>63.333333333333336</v>
      </c>
      <c r="L25" s="9">
        <f t="shared" si="2"/>
        <v>65.67</v>
      </c>
      <c r="M25" s="19">
        <f t="shared" si="4"/>
        <v>-2.336666666666666</v>
      </c>
    </row>
    <row r="26" spans="1:13" ht="17.399999999999999" x14ac:dyDescent="0.35">
      <c r="A26" s="6" t="s">
        <v>835</v>
      </c>
      <c r="B26" s="6" t="s">
        <v>288</v>
      </c>
      <c r="C26" s="9">
        <v>71</v>
      </c>
      <c r="D26" s="9">
        <v>68</v>
      </c>
      <c r="E26" s="9">
        <v>66</v>
      </c>
      <c r="F26" s="9">
        <v>59</v>
      </c>
      <c r="G26" s="9">
        <v>55</v>
      </c>
      <c r="H26" s="9">
        <v>46</v>
      </c>
      <c r="I26" s="9">
        <v>36</v>
      </c>
      <c r="K26" s="9">
        <f t="shared" si="1"/>
        <v>45.666666666666664</v>
      </c>
      <c r="L26" s="9">
        <f t="shared" si="2"/>
        <v>53.33</v>
      </c>
      <c r="M26" s="19">
        <f t="shared" si="4"/>
        <v>-7.663333333333334</v>
      </c>
    </row>
    <row r="27" spans="1:13" ht="17.399999999999999" x14ac:dyDescent="0.35">
      <c r="A27" s="6" t="s">
        <v>836</v>
      </c>
      <c r="B27" s="6" t="s">
        <v>286</v>
      </c>
      <c r="C27" s="9">
        <v>57</v>
      </c>
      <c r="D27" s="9">
        <v>52</v>
      </c>
      <c r="E27" s="9">
        <v>46</v>
      </c>
      <c r="F27" s="9">
        <v>36.5</v>
      </c>
      <c r="G27" s="9">
        <v>47.5</v>
      </c>
      <c r="H27" s="9">
        <v>41.5</v>
      </c>
      <c r="I27" s="9">
        <v>44</v>
      </c>
      <c r="K27" s="9">
        <f t="shared" si="1"/>
        <v>44.333333333333336</v>
      </c>
      <c r="L27" s="9">
        <f t="shared" si="2"/>
        <v>41.83</v>
      </c>
      <c r="M27" s="19">
        <f t="shared" si="4"/>
        <v>2.5033333333333374</v>
      </c>
    </row>
    <row r="28" spans="1:13" ht="17.399999999999999" x14ac:dyDescent="0.35">
      <c r="A28" s="6"/>
      <c r="B28" s="6"/>
      <c r="C28" s="22">
        <f t="shared" ref="C28:G28" si="5">SUM(C5:C27)</f>
        <v>1268.0999999999999</v>
      </c>
      <c r="D28" s="22">
        <f t="shared" si="5"/>
        <v>1233.0999999999999</v>
      </c>
      <c r="E28" s="22">
        <f t="shared" si="5"/>
        <v>1160.4000000000001</v>
      </c>
      <c r="F28" s="22">
        <f t="shared" si="5"/>
        <v>1052.7</v>
      </c>
      <c r="G28" s="22">
        <f t="shared" si="5"/>
        <v>1021</v>
      </c>
      <c r="H28" s="22">
        <f t="shared" ref="H28:I28" si="6">SUM(H5:H27)</f>
        <v>952</v>
      </c>
      <c r="I28" s="22">
        <f t="shared" si="6"/>
        <v>960.5</v>
      </c>
      <c r="K28" s="20">
        <f>SUM(K5:K27)</f>
        <v>977.83333333333348</v>
      </c>
      <c r="L28" s="20">
        <f>SUM(L5:L27)</f>
        <v>1008.5500000000002</v>
      </c>
      <c r="M28" s="21">
        <f t="shared" ref="M28" si="7">K28-L28</f>
        <v>-30.716666666666697</v>
      </c>
    </row>
    <row r="29" spans="1:13" ht="17.399999999999999" x14ac:dyDescent="0.35">
      <c r="A29" s="6"/>
      <c r="B29" s="6"/>
    </row>
    <row r="30" spans="1:13" ht="17.399999999999999" x14ac:dyDescent="0.35">
      <c r="A30" s="6"/>
      <c r="B30" s="5"/>
      <c r="G30" s="9"/>
    </row>
    <row r="31" spans="1:13" ht="17.399999999999999" x14ac:dyDescent="0.35">
      <c r="A31" s="5"/>
      <c r="B31" s="6"/>
      <c r="G31" s="24"/>
    </row>
    <row r="32" spans="1:13" ht="17.399999999999999" x14ac:dyDescent="0.35">
      <c r="A32" s="5"/>
      <c r="B32" s="13"/>
    </row>
    <row r="33" spans="1:2" ht="17.399999999999999" x14ac:dyDescent="0.35">
      <c r="A33" s="5"/>
      <c r="B33" s="6"/>
    </row>
  </sheetData>
  <mergeCells count="2">
    <mergeCell ref="K2:M2"/>
    <mergeCell ref="C2:I2"/>
  </mergeCells>
  <phoneticPr fontId="8" type="noConversion"/>
  <dataValidations count="1">
    <dataValidation type="textLength" errorStyle="information" allowBlank="1" showInputMessage="1" showErrorMessage="1" error="XLBVal:8=Hart-Ireson_x000d__x000a_" sqref="D5:D27" xr:uid="{00000000-0002-0000-0D00-000000000000}">
      <formula1>0</formula1>
      <formula2>300</formula2>
    </dataValidation>
  </dataValidations>
  <pageMargins left="0.51181102362204722" right="0.51181102362204722" top="0.74803149606299213" bottom="0.35433070866141736" header="0.31496062992125984" footer="0.31496062992125984"/>
  <pageSetup paperSize="9" scale="72" orientation="landscape" r:id="rId1"/>
  <headerFooter>
    <oddHeader>&amp;C&amp;"-,Bold"&amp;16Diocese of Exeter
Participant Figures for 2018 - 2023</oddHeader>
  </headerFooter>
  <customProperties>
    <customPr name="QAA_DRILLPATH_NODE_ID"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8">
    <tabColor theme="7" tint="0.59999389629810485"/>
    <pageSetUpPr fitToPage="1"/>
  </sheetPr>
  <dimension ref="A1:P41"/>
  <sheetViews>
    <sheetView zoomScale="70" zoomScaleNormal="70" workbookViewId="0">
      <pane xSplit="2" ySplit="3" topLeftCell="C4" activePane="bottomRight" state="frozen"/>
      <selection activeCell="K18" sqref="K18"/>
      <selection pane="topRight" activeCell="K18" sqref="K18"/>
      <selection pane="bottomLeft" activeCell="K18" sqref="K18"/>
      <selection pane="bottomRight" activeCell="B36" sqref="B36"/>
    </sheetView>
  </sheetViews>
  <sheetFormatPr defaultRowHeight="13.2" x14ac:dyDescent="0.25"/>
  <cols>
    <col min="1" max="1" width="13.5546875" customWidth="1"/>
    <col min="2" max="2" width="77.5546875" bestFit="1" customWidth="1"/>
    <col min="3" max="3" width="15.5546875" customWidth="1"/>
    <col min="4" max="4" width="15.33203125" customWidth="1"/>
    <col min="5" max="5" width="14.33203125" bestFit="1" customWidth="1"/>
    <col min="6" max="9" width="16.109375" customWidth="1"/>
    <col min="10" max="10" width="3.21875" customWidth="1"/>
    <col min="11" max="11" width="14.88671875" customWidth="1"/>
    <col min="12" max="12" width="16.44140625" customWidth="1"/>
    <col min="13" max="13" width="13.88671875" customWidth="1"/>
  </cols>
  <sheetData>
    <row r="1" spans="1:16" ht="21" x14ac:dyDescent="0.4">
      <c r="A1" s="26" t="s">
        <v>497</v>
      </c>
    </row>
    <row r="2" spans="1:16" ht="54" customHeight="1" x14ac:dyDescent="0.3">
      <c r="C2" s="48" t="s">
        <v>1047</v>
      </c>
      <c r="D2" s="49"/>
      <c r="E2" s="49"/>
      <c r="F2" s="49"/>
      <c r="G2" s="49"/>
      <c r="H2" s="49"/>
      <c r="I2" s="50"/>
      <c r="K2" s="39" t="s">
        <v>1046</v>
      </c>
      <c r="L2" s="40"/>
      <c r="M2" s="41"/>
    </row>
    <row r="3" spans="1:16" s="1" customFormat="1" ht="36" x14ac:dyDescent="0.25">
      <c r="A3" s="4" t="s">
        <v>495</v>
      </c>
      <c r="B3" s="4" t="s">
        <v>0</v>
      </c>
      <c r="C3" s="25">
        <v>2019</v>
      </c>
      <c r="D3" s="25">
        <v>2020</v>
      </c>
      <c r="E3" s="25">
        <v>2021</v>
      </c>
      <c r="F3" s="25">
        <v>2022</v>
      </c>
      <c r="G3" s="25">
        <v>2023</v>
      </c>
      <c r="H3" s="25">
        <v>2024</v>
      </c>
      <c r="I3" s="25">
        <v>2025</v>
      </c>
      <c r="K3" s="25">
        <v>2026</v>
      </c>
      <c r="L3" s="25">
        <v>2025</v>
      </c>
      <c r="M3" s="18" t="s">
        <v>1021</v>
      </c>
    </row>
    <row r="4" spans="1:16" s="1" customFormat="1" ht="18" customHeight="1" x14ac:dyDescent="0.25">
      <c r="A4" s="4"/>
      <c r="B4" s="4"/>
      <c r="K4"/>
      <c r="L4"/>
      <c r="M4" s="17"/>
    </row>
    <row r="5" spans="1:16" ht="17.399999999999999" x14ac:dyDescent="0.35">
      <c r="A5" s="6" t="s">
        <v>535</v>
      </c>
      <c r="B5" s="6" t="s">
        <v>336</v>
      </c>
      <c r="C5" s="9">
        <v>55</v>
      </c>
      <c r="D5" s="9">
        <v>55</v>
      </c>
      <c r="E5" s="9">
        <v>55</v>
      </c>
      <c r="F5" s="9">
        <v>25</v>
      </c>
      <c r="G5" s="9">
        <v>22</v>
      </c>
      <c r="H5" s="9">
        <v>17</v>
      </c>
      <c r="I5" s="9">
        <v>17</v>
      </c>
      <c r="K5" s="9">
        <f>AVERAGE(G5:I5)</f>
        <v>18.666666666666668</v>
      </c>
      <c r="L5" s="9">
        <f>ROUND(AVERAGE(F5:H5),2)</f>
        <v>21.33</v>
      </c>
      <c r="M5" s="19">
        <f t="shared" ref="M5" si="0">K5-L5</f>
        <v>-2.6633333333333304</v>
      </c>
      <c r="P5" s="24"/>
    </row>
    <row r="6" spans="1:16" ht="17.399999999999999" x14ac:dyDescent="0.35">
      <c r="A6" s="6" t="s">
        <v>528</v>
      </c>
      <c r="B6" s="6" t="s">
        <v>331</v>
      </c>
      <c r="C6" s="9">
        <v>67</v>
      </c>
      <c r="D6" s="9">
        <v>67</v>
      </c>
      <c r="E6" s="9">
        <v>67</v>
      </c>
      <c r="F6" s="9">
        <v>37</v>
      </c>
      <c r="G6" s="9">
        <v>41</v>
      </c>
      <c r="H6" s="9">
        <v>35</v>
      </c>
      <c r="I6" s="9">
        <v>37</v>
      </c>
      <c r="K6" s="9">
        <f t="shared" ref="K6:K32" si="1">AVERAGE(G6:I6)</f>
        <v>37.666666666666664</v>
      </c>
      <c r="L6" s="9">
        <f t="shared" ref="L6:L32" si="2">ROUND(AVERAGE(F6:H6),2)</f>
        <v>37.67</v>
      </c>
      <c r="M6" s="19">
        <f t="shared" ref="M6:M32" si="3">K6-L6</f>
        <v>-3.3333333333374071E-3</v>
      </c>
      <c r="P6" s="24"/>
    </row>
    <row r="7" spans="1:16" ht="17.399999999999999" x14ac:dyDescent="0.35">
      <c r="A7" s="6" t="s">
        <v>519</v>
      </c>
      <c r="B7" s="6" t="s">
        <v>323</v>
      </c>
      <c r="C7" s="9">
        <v>9</v>
      </c>
      <c r="D7" s="9">
        <v>9</v>
      </c>
      <c r="E7" s="9">
        <v>14</v>
      </c>
      <c r="F7" s="9">
        <v>16</v>
      </c>
      <c r="G7" s="9">
        <v>16</v>
      </c>
      <c r="H7" s="9">
        <v>15</v>
      </c>
      <c r="I7" s="9">
        <v>17</v>
      </c>
      <c r="K7" s="9">
        <f t="shared" si="1"/>
        <v>16</v>
      </c>
      <c r="L7" s="9">
        <f t="shared" si="2"/>
        <v>15.67</v>
      </c>
      <c r="M7" s="19">
        <f t="shared" si="3"/>
        <v>0.33000000000000007</v>
      </c>
      <c r="P7" s="24"/>
    </row>
    <row r="8" spans="1:16" ht="17.399999999999999" x14ac:dyDescent="0.35">
      <c r="A8" s="6" t="s">
        <v>520</v>
      </c>
      <c r="B8" s="6" t="s">
        <v>324</v>
      </c>
      <c r="C8" s="9">
        <v>53</v>
      </c>
      <c r="D8" s="9">
        <v>53</v>
      </c>
      <c r="E8" s="9">
        <v>37</v>
      </c>
      <c r="F8" s="9">
        <v>30</v>
      </c>
      <c r="G8" s="9">
        <v>32</v>
      </c>
      <c r="H8" s="9">
        <v>31</v>
      </c>
      <c r="I8" s="9">
        <v>31</v>
      </c>
      <c r="K8" s="9">
        <f t="shared" si="1"/>
        <v>31.333333333333332</v>
      </c>
      <c r="L8" s="9">
        <f t="shared" si="2"/>
        <v>31</v>
      </c>
      <c r="M8" s="19">
        <f t="shared" si="3"/>
        <v>0.33333333333333215</v>
      </c>
      <c r="P8" s="24"/>
    </row>
    <row r="9" spans="1:16" ht="17.399999999999999" x14ac:dyDescent="0.35">
      <c r="A9" s="6" t="s">
        <v>521</v>
      </c>
      <c r="B9" s="6" t="s">
        <v>325</v>
      </c>
      <c r="C9" s="9">
        <v>36</v>
      </c>
      <c r="D9" s="9">
        <v>38</v>
      </c>
      <c r="E9" s="9">
        <v>38</v>
      </c>
      <c r="F9" s="9">
        <v>29</v>
      </c>
      <c r="G9" s="9">
        <v>27.5</v>
      </c>
      <c r="H9" s="9">
        <v>23.5</v>
      </c>
      <c r="I9" s="9">
        <v>21</v>
      </c>
      <c r="K9" s="9">
        <f t="shared" si="1"/>
        <v>24</v>
      </c>
      <c r="L9" s="9">
        <f t="shared" si="2"/>
        <v>26.67</v>
      </c>
      <c r="M9" s="19">
        <f t="shared" si="3"/>
        <v>-2.6700000000000017</v>
      </c>
      <c r="P9" s="24"/>
    </row>
    <row r="10" spans="1:16" ht="17.399999999999999" x14ac:dyDescent="0.35">
      <c r="A10" s="6" t="s">
        <v>523</v>
      </c>
      <c r="B10" s="6" t="s">
        <v>327</v>
      </c>
      <c r="C10" s="9">
        <v>102</v>
      </c>
      <c r="D10" s="9">
        <v>104</v>
      </c>
      <c r="E10" s="9">
        <v>84</v>
      </c>
      <c r="F10" s="9">
        <v>84</v>
      </c>
      <c r="G10" s="9">
        <v>88</v>
      </c>
      <c r="H10" s="9">
        <v>49.1</v>
      </c>
      <c r="I10" s="9">
        <v>47</v>
      </c>
      <c r="K10" s="9">
        <f t="shared" si="1"/>
        <v>61.366666666666667</v>
      </c>
      <c r="L10" s="9">
        <f t="shared" si="2"/>
        <v>73.7</v>
      </c>
      <c r="M10" s="19">
        <f t="shared" si="3"/>
        <v>-12.333333333333336</v>
      </c>
      <c r="P10" s="24"/>
    </row>
    <row r="11" spans="1:16" ht="17.399999999999999" x14ac:dyDescent="0.35">
      <c r="A11" s="6" t="s">
        <v>524</v>
      </c>
      <c r="B11" s="6" t="s">
        <v>556</v>
      </c>
      <c r="C11" s="9">
        <v>49</v>
      </c>
      <c r="D11" s="9">
        <v>51</v>
      </c>
      <c r="E11" s="9">
        <v>45</v>
      </c>
      <c r="F11" s="9">
        <v>31</v>
      </c>
      <c r="G11" s="9">
        <v>29</v>
      </c>
      <c r="H11" s="9">
        <v>35</v>
      </c>
      <c r="I11" s="9">
        <v>35</v>
      </c>
      <c r="K11" s="9">
        <f t="shared" si="1"/>
        <v>33</v>
      </c>
      <c r="L11" s="9">
        <f t="shared" si="2"/>
        <v>31.67</v>
      </c>
      <c r="M11" s="19">
        <f t="shared" si="3"/>
        <v>1.3299999999999983</v>
      </c>
      <c r="P11" s="24"/>
    </row>
    <row r="12" spans="1:16" ht="17.399999999999999" x14ac:dyDescent="0.35">
      <c r="A12" s="6" t="s">
        <v>529</v>
      </c>
      <c r="B12" s="6" t="s">
        <v>557</v>
      </c>
      <c r="C12" s="9">
        <v>49</v>
      </c>
      <c r="D12" s="9">
        <v>49</v>
      </c>
      <c r="E12" s="9">
        <v>49</v>
      </c>
      <c r="F12" s="9">
        <v>71</v>
      </c>
      <c r="G12" s="9">
        <v>70</v>
      </c>
      <c r="H12" s="9">
        <v>69</v>
      </c>
      <c r="I12" s="9">
        <v>64</v>
      </c>
      <c r="K12" s="9">
        <f t="shared" si="1"/>
        <v>67.666666666666671</v>
      </c>
      <c r="L12" s="9">
        <f t="shared" si="2"/>
        <v>70</v>
      </c>
      <c r="M12" s="19">
        <f t="shared" si="3"/>
        <v>-2.3333333333333286</v>
      </c>
      <c r="P12" s="24"/>
    </row>
    <row r="13" spans="1:16" ht="17.399999999999999" x14ac:dyDescent="0.35">
      <c r="A13" s="6" t="s">
        <v>837</v>
      </c>
      <c r="B13" s="6" t="s">
        <v>338</v>
      </c>
      <c r="C13" s="9">
        <v>137</v>
      </c>
      <c r="D13" s="9">
        <v>137</v>
      </c>
      <c r="E13" s="9">
        <v>137</v>
      </c>
      <c r="F13" s="9">
        <v>130</v>
      </c>
      <c r="G13" s="9">
        <v>135</v>
      </c>
      <c r="H13" s="9">
        <v>131</v>
      </c>
      <c r="I13" s="9">
        <v>116</v>
      </c>
      <c r="K13" s="9">
        <f t="shared" si="1"/>
        <v>127.33333333333333</v>
      </c>
      <c r="L13" s="9">
        <f t="shared" si="2"/>
        <v>132</v>
      </c>
      <c r="M13" s="19">
        <f t="shared" si="3"/>
        <v>-4.6666666666666714</v>
      </c>
      <c r="P13" s="24"/>
    </row>
    <row r="14" spans="1:16" ht="17.399999999999999" x14ac:dyDescent="0.35">
      <c r="A14" s="6" t="s">
        <v>530</v>
      </c>
      <c r="B14" s="6" t="s">
        <v>846</v>
      </c>
      <c r="C14" s="9">
        <v>60</v>
      </c>
      <c r="D14" s="9">
        <v>60</v>
      </c>
      <c r="E14" s="9">
        <v>60</v>
      </c>
      <c r="F14" s="9">
        <v>60</v>
      </c>
      <c r="G14" s="9">
        <v>60</v>
      </c>
      <c r="H14" s="9">
        <v>33</v>
      </c>
      <c r="I14" s="9">
        <v>34</v>
      </c>
      <c r="K14" s="9">
        <f t="shared" si="1"/>
        <v>42.333333333333336</v>
      </c>
      <c r="L14" s="9">
        <f t="shared" si="2"/>
        <v>51</v>
      </c>
      <c r="M14" s="19">
        <f t="shared" si="3"/>
        <v>-8.6666666666666643</v>
      </c>
      <c r="P14" s="24"/>
    </row>
    <row r="15" spans="1:16" ht="17.399999999999999" x14ac:dyDescent="0.35">
      <c r="A15" s="6" t="s">
        <v>838</v>
      </c>
      <c r="B15" s="6" t="s">
        <v>341</v>
      </c>
      <c r="C15" s="9">
        <v>175</v>
      </c>
      <c r="D15" s="9">
        <v>235</v>
      </c>
      <c r="E15" s="9">
        <v>191</v>
      </c>
      <c r="F15" s="9">
        <v>183</v>
      </c>
      <c r="G15" s="9">
        <v>119</v>
      </c>
      <c r="H15" s="9">
        <v>140</v>
      </c>
      <c r="I15" s="9">
        <v>145</v>
      </c>
      <c r="K15" s="9">
        <f t="shared" si="1"/>
        <v>134.66666666666666</v>
      </c>
      <c r="L15" s="9">
        <f t="shared" si="2"/>
        <v>147.33000000000001</v>
      </c>
      <c r="M15" s="19">
        <f t="shared" si="3"/>
        <v>-12.663333333333355</v>
      </c>
      <c r="P15" s="24"/>
    </row>
    <row r="16" spans="1:16" ht="17.399999999999999" x14ac:dyDescent="0.35">
      <c r="A16" s="6" t="s">
        <v>839</v>
      </c>
      <c r="B16" s="6" t="s">
        <v>344</v>
      </c>
      <c r="C16" s="9">
        <v>179</v>
      </c>
      <c r="D16" s="9">
        <v>182</v>
      </c>
      <c r="E16" s="9">
        <v>182</v>
      </c>
      <c r="F16" s="9">
        <v>180</v>
      </c>
      <c r="G16" s="9">
        <v>181</v>
      </c>
      <c r="H16" s="9">
        <v>182</v>
      </c>
      <c r="I16" s="9">
        <v>184</v>
      </c>
      <c r="K16" s="9">
        <f t="shared" si="1"/>
        <v>182.33333333333334</v>
      </c>
      <c r="L16" s="9">
        <f t="shared" si="2"/>
        <v>181</v>
      </c>
      <c r="M16" s="19">
        <f t="shared" si="3"/>
        <v>1.3333333333333428</v>
      </c>
      <c r="P16" s="24"/>
    </row>
    <row r="17" spans="1:16" ht="17.399999999999999" x14ac:dyDescent="0.35">
      <c r="A17" s="6" t="s">
        <v>840</v>
      </c>
      <c r="B17" s="6" t="s">
        <v>339</v>
      </c>
      <c r="C17" s="9">
        <v>290.39999999999998</v>
      </c>
      <c r="D17" s="9">
        <v>294</v>
      </c>
      <c r="E17" s="9">
        <v>294</v>
      </c>
      <c r="F17" s="9">
        <v>282.60000000000002</v>
      </c>
      <c r="G17" s="9">
        <v>259.5</v>
      </c>
      <c r="H17" s="9">
        <v>264.39999999999998</v>
      </c>
      <c r="I17" s="9">
        <v>285.60000000000002</v>
      </c>
      <c r="K17" s="9">
        <f t="shared" si="1"/>
        <v>269.83333333333331</v>
      </c>
      <c r="L17" s="9">
        <f t="shared" si="2"/>
        <v>268.83</v>
      </c>
      <c r="M17" s="19">
        <f t="shared" si="3"/>
        <v>1.0033333333333303</v>
      </c>
      <c r="P17" s="24"/>
    </row>
    <row r="18" spans="1:16" ht="17.399999999999999" x14ac:dyDescent="0.35">
      <c r="A18" s="6" t="s">
        <v>841</v>
      </c>
      <c r="B18" s="6" t="s">
        <v>342</v>
      </c>
      <c r="C18" s="9">
        <v>21</v>
      </c>
      <c r="D18" s="9">
        <v>21</v>
      </c>
      <c r="E18" s="9">
        <v>21</v>
      </c>
      <c r="F18" s="9">
        <v>21</v>
      </c>
      <c r="G18" s="9">
        <v>21</v>
      </c>
      <c r="H18" s="9">
        <v>21</v>
      </c>
      <c r="I18" s="9">
        <v>27</v>
      </c>
      <c r="K18" s="9">
        <f t="shared" si="1"/>
        <v>23</v>
      </c>
      <c r="L18" s="9">
        <f t="shared" si="2"/>
        <v>21</v>
      </c>
      <c r="M18" s="19">
        <f t="shared" si="3"/>
        <v>2</v>
      </c>
      <c r="P18" s="24"/>
    </row>
    <row r="19" spans="1:16" ht="17.399999999999999" x14ac:dyDescent="0.35">
      <c r="A19" s="6" t="s">
        <v>842</v>
      </c>
      <c r="B19" s="6" t="s">
        <v>494</v>
      </c>
      <c r="C19" s="9">
        <v>28</v>
      </c>
      <c r="D19" s="9">
        <v>30</v>
      </c>
      <c r="E19" s="9">
        <v>22</v>
      </c>
      <c r="F19" s="28">
        <v>0</v>
      </c>
      <c r="G19" s="28">
        <v>0</v>
      </c>
      <c r="H19" s="28">
        <v>0</v>
      </c>
      <c r="I19" s="28">
        <v>0</v>
      </c>
      <c r="K19" s="9">
        <f t="shared" si="1"/>
        <v>0</v>
      </c>
      <c r="L19" s="9">
        <f t="shared" si="2"/>
        <v>0</v>
      </c>
      <c r="M19" s="19">
        <f t="shared" si="3"/>
        <v>0</v>
      </c>
      <c r="P19" s="24"/>
    </row>
    <row r="20" spans="1:16" ht="17.399999999999999" x14ac:dyDescent="0.35">
      <c r="A20" s="6" t="s">
        <v>1040</v>
      </c>
      <c r="B20" s="6" t="s">
        <v>1033</v>
      </c>
      <c r="C20" s="28"/>
      <c r="D20" s="28"/>
      <c r="E20" s="28"/>
      <c r="F20" s="9">
        <v>7</v>
      </c>
      <c r="G20" s="9">
        <v>7</v>
      </c>
      <c r="H20" s="9">
        <v>7</v>
      </c>
      <c r="I20" s="9">
        <v>7</v>
      </c>
      <c r="K20" s="9">
        <f t="shared" ref="K20" si="4">AVERAGE(G20:I20)</f>
        <v>7</v>
      </c>
      <c r="L20" s="9">
        <f t="shared" ref="L20" si="5">ROUND(AVERAGE(F20:H20),2)</f>
        <v>7</v>
      </c>
      <c r="M20" s="19">
        <f t="shared" ref="M20" si="6">K20-L20</f>
        <v>0</v>
      </c>
      <c r="P20" s="24"/>
    </row>
    <row r="21" spans="1:16" ht="17.399999999999999" x14ac:dyDescent="0.35">
      <c r="A21" s="6" t="s">
        <v>843</v>
      </c>
      <c r="B21" s="6" t="s">
        <v>343</v>
      </c>
      <c r="C21" s="9">
        <v>87</v>
      </c>
      <c r="D21" s="9">
        <v>90</v>
      </c>
      <c r="E21" s="9">
        <v>90</v>
      </c>
      <c r="F21" s="9">
        <v>67</v>
      </c>
      <c r="G21" s="9">
        <v>81</v>
      </c>
      <c r="H21" s="9">
        <v>71</v>
      </c>
      <c r="I21" s="9">
        <v>73</v>
      </c>
      <c r="K21" s="9">
        <f t="shared" si="1"/>
        <v>75</v>
      </c>
      <c r="L21" s="9">
        <f t="shared" si="2"/>
        <v>73</v>
      </c>
      <c r="M21" s="19">
        <f t="shared" si="3"/>
        <v>2</v>
      </c>
      <c r="P21" s="24"/>
    </row>
    <row r="22" spans="1:16" ht="17.399999999999999" x14ac:dyDescent="0.35">
      <c r="A22" s="6" t="s">
        <v>525</v>
      </c>
      <c r="B22" s="6" t="s">
        <v>328</v>
      </c>
      <c r="C22" s="9">
        <v>71</v>
      </c>
      <c r="D22" s="9">
        <v>76</v>
      </c>
      <c r="E22" s="9">
        <v>76</v>
      </c>
      <c r="F22" s="9">
        <v>57</v>
      </c>
      <c r="G22" s="9">
        <v>65</v>
      </c>
      <c r="H22" s="9">
        <v>67</v>
      </c>
      <c r="I22" s="9">
        <v>65</v>
      </c>
      <c r="K22" s="9">
        <f t="shared" si="1"/>
        <v>65.666666666666671</v>
      </c>
      <c r="L22" s="9">
        <f t="shared" si="2"/>
        <v>63</v>
      </c>
      <c r="M22" s="19">
        <f t="shared" si="3"/>
        <v>2.6666666666666714</v>
      </c>
      <c r="P22" s="24"/>
    </row>
    <row r="23" spans="1:16" ht="17.399999999999999" x14ac:dyDescent="0.35">
      <c r="A23" s="6" t="s">
        <v>844</v>
      </c>
      <c r="B23" s="6" t="s">
        <v>340</v>
      </c>
      <c r="C23" s="9">
        <v>59</v>
      </c>
      <c r="D23" s="9">
        <v>51</v>
      </c>
      <c r="E23" s="9">
        <v>51</v>
      </c>
      <c r="F23" s="9">
        <v>50</v>
      </c>
      <c r="G23" s="9">
        <v>52</v>
      </c>
      <c r="H23" s="9">
        <v>43</v>
      </c>
      <c r="I23" s="9">
        <v>42</v>
      </c>
      <c r="K23" s="9">
        <f t="shared" si="1"/>
        <v>45.666666666666664</v>
      </c>
      <c r="L23" s="9">
        <f t="shared" si="2"/>
        <v>48.33</v>
      </c>
      <c r="M23" s="19">
        <f t="shared" si="3"/>
        <v>-2.663333333333334</v>
      </c>
      <c r="P23" s="24"/>
    </row>
    <row r="24" spans="1:16" ht="17.399999999999999" x14ac:dyDescent="0.35">
      <c r="A24" s="6" t="s">
        <v>526</v>
      </c>
      <c r="B24" s="6" t="s">
        <v>329</v>
      </c>
      <c r="C24" s="9">
        <v>46</v>
      </c>
      <c r="D24" s="9">
        <v>52</v>
      </c>
      <c r="E24" s="9">
        <v>52</v>
      </c>
      <c r="F24" s="9">
        <v>42</v>
      </c>
      <c r="G24" s="9">
        <v>48</v>
      </c>
      <c r="H24" s="9">
        <v>59</v>
      </c>
      <c r="I24" s="9">
        <v>51</v>
      </c>
      <c r="K24" s="9">
        <f t="shared" si="1"/>
        <v>52.666666666666664</v>
      </c>
      <c r="L24" s="9">
        <f t="shared" si="2"/>
        <v>49.67</v>
      </c>
      <c r="M24" s="19">
        <f t="shared" si="3"/>
        <v>2.9966666666666626</v>
      </c>
      <c r="P24" s="24"/>
    </row>
    <row r="25" spans="1:16" ht="17.399999999999999" x14ac:dyDescent="0.35">
      <c r="A25" s="6" t="s">
        <v>531</v>
      </c>
      <c r="B25" s="6" t="s">
        <v>332</v>
      </c>
      <c r="C25" s="9">
        <v>141</v>
      </c>
      <c r="D25" s="9">
        <v>144</v>
      </c>
      <c r="E25" s="9">
        <v>144</v>
      </c>
      <c r="F25" s="9">
        <v>100</v>
      </c>
      <c r="G25" s="9">
        <v>90</v>
      </c>
      <c r="H25" s="9">
        <v>81</v>
      </c>
      <c r="I25" s="9">
        <v>84</v>
      </c>
      <c r="K25" s="9">
        <f t="shared" si="1"/>
        <v>85</v>
      </c>
      <c r="L25" s="9">
        <f t="shared" si="2"/>
        <v>90.33</v>
      </c>
      <c r="M25" s="19">
        <f t="shared" si="3"/>
        <v>-5.3299999999999983</v>
      </c>
      <c r="P25" s="24"/>
    </row>
    <row r="26" spans="1:16" ht="17.399999999999999" x14ac:dyDescent="0.35">
      <c r="A26" s="6" t="s">
        <v>532</v>
      </c>
      <c r="B26" s="6" t="s">
        <v>333</v>
      </c>
      <c r="C26" s="9">
        <v>73</v>
      </c>
      <c r="D26" s="9">
        <v>78</v>
      </c>
      <c r="E26" s="9">
        <v>78</v>
      </c>
      <c r="F26" s="9">
        <v>51</v>
      </c>
      <c r="G26" s="9">
        <v>50</v>
      </c>
      <c r="H26" s="9">
        <v>53</v>
      </c>
      <c r="I26" s="9">
        <v>54</v>
      </c>
      <c r="K26" s="9">
        <f t="shared" si="1"/>
        <v>52.333333333333336</v>
      </c>
      <c r="L26" s="9">
        <f t="shared" si="2"/>
        <v>51.33</v>
      </c>
      <c r="M26" s="19">
        <f t="shared" si="3"/>
        <v>1.0033333333333374</v>
      </c>
      <c r="P26" s="24"/>
    </row>
    <row r="27" spans="1:16" ht="17.399999999999999" x14ac:dyDescent="0.35">
      <c r="A27" s="6" t="s">
        <v>845</v>
      </c>
      <c r="B27" s="6" t="s">
        <v>345</v>
      </c>
      <c r="C27" s="9">
        <v>156</v>
      </c>
      <c r="D27" s="9">
        <v>156</v>
      </c>
      <c r="E27" s="9">
        <v>156</v>
      </c>
      <c r="F27" s="9">
        <v>99</v>
      </c>
      <c r="G27" s="9">
        <v>76</v>
      </c>
      <c r="H27" s="9">
        <v>78</v>
      </c>
      <c r="I27" s="9">
        <v>75</v>
      </c>
      <c r="K27" s="9">
        <f t="shared" si="1"/>
        <v>76.333333333333329</v>
      </c>
      <c r="L27" s="9">
        <f t="shared" si="2"/>
        <v>84.33</v>
      </c>
      <c r="M27" s="19">
        <f t="shared" si="3"/>
        <v>-7.9966666666666697</v>
      </c>
      <c r="P27" s="24"/>
    </row>
    <row r="28" spans="1:16" ht="17.399999999999999" x14ac:dyDescent="0.35">
      <c r="A28" s="6" t="s">
        <v>536</v>
      </c>
      <c r="B28" s="6" t="s">
        <v>337</v>
      </c>
      <c r="C28" s="9">
        <v>9</v>
      </c>
      <c r="D28" s="9">
        <v>10</v>
      </c>
      <c r="E28" s="9">
        <v>10</v>
      </c>
      <c r="F28" s="9">
        <v>8</v>
      </c>
      <c r="G28" s="9">
        <v>10</v>
      </c>
      <c r="H28" s="9">
        <v>8</v>
      </c>
      <c r="I28" s="9">
        <v>8</v>
      </c>
      <c r="K28" s="9">
        <f t="shared" si="1"/>
        <v>8.6666666666666661</v>
      </c>
      <c r="L28" s="9">
        <f t="shared" si="2"/>
        <v>8.67</v>
      </c>
      <c r="M28" s="19">
        <f t="shared" si="3"/>
        <v>-3.3333333333338544E-3</v>
      </c>
      <c r="P28" s="24"/>
    </row>
    <row r="29" spans="1:16" ht="17.399999999999999" x14ac:dyDescent="0.35">
      <c r="A29" s="6" t="s">
        <v>533</v>
      </c>
      <c r="B29" s="6" t="s">
        <v>334</v>
      </c>
      <c r="C29" s="9">
        <v>36</v>
      </c>
      <c r="D29" s="9">
        <v>34</v>
      </c>
      <c r="E29" s="9">
        <v>34</v>
      </c>
      <c r="F29" s="9">
        <v>34</v>
      </c>
      <c r="G29" s="9">
        <v>25</v>
      </c>
      <c r="H29" s="9">
        <v>25</v>
      </c>
      <c r="I29" s="9">
        <v>29</v>
      </c>
      <c r="K29" s="9">
        <f t="shared" si="1"/>
        <v>26.333333333333332</v>
      </c>
      <c r="L29" s="9">
        <f t="shared" si="2"/>
        <v>28</v>
      </c>
      <c r="M29" s="19">
        <f t="shared" si="3"/>
        <v>-1.6666666666666679</v>
      </c>
      <c r="P29" s="24"/>
    </row>
    <row r="30" spans="1:16" ht="17.399999999999999" x14ac:dyDescent="0.35">
      <c r="A30" s="6" t="s">
        <v>527</v>
      </c>
      <c r="B30" s="6" t="s">
        <v>330</v>
      </c>
      <c r="C30" s="9">
        <v>34</v>
      </c>
      <c r="D30" s="9">
        <v>34</v>
      </c>
      <c r="E30" s="9">
        <v>34</v>
      </c>
      <c r="F30" s="9">
        <v>37</v>
      </c>
      <c r="G30" s="9">
        <v>50</v>
      </c>
      <c r="H30" s="9">
        <v>50</v>
      </c>
      <c r="I30" s="9">
        <v>47</v>
      </c>
      <c r="K30" s="9">
        <f t="shared" si="1"/>
        <v>49</v>
      </c>
      <c r="L30" s="9">
        <f t="shared" si="2"/>
        <v>45.67</v>
      </c>
      <c r="M30" s="19">
        <f t="shared" si="3"/>
        <v>3.3299999999999983</v>
      </c>
      <c r="P30" s="24"/>
    </row>
    <row r="31" spans="1:16" ht="17.399999999999999" x14ac:dyDescent="0.35">
      <c r="A31" s="6" t="s">
        <v>534</v>
      </c>
      <c r="B31" s="6" t="s">
        <v>335</v>
      </c>
      <c r="C31" s="9">
        <v>66</v>
      </c>
      <c r="D31" s="9">
        <v>66</v>
      </c>
      <c r="E31" s="9">
        <v>66</v>
      </c>
      <c r="F31" s="9">
        <v>66</v>
      </c>
      <c r="G31" s="9">
        <v>35</v>
      </c>
      <c r="H31" s="9">
        <v>35</v>
      </c>
      <c r="I31" s="9">
        <v>57</v>
      </c>
      <c r="K31" s="9">
        <f t="shared" si="1"/>
        <v>42.333333333333336</v>
      </c>
      <c r="L31" s="9">
        <f t="shared" si="2"/>
        <v>45.33</v>
      </c>
      <c r="M31" s="19">
        <f t="shared" si="3"/>
        <v>-2.9966666666666626</v>
      </c>
      <c r="P31" s="24"/>
    </row>
    <row r="32" spans="1:16" ht="17.399999999999999" x14ac:dyDescent="0.35">
      <c r="A32" s="6" t="s">
        <v>522</v>
      </c>
      <c r="B32" s="6" t="s">
        <v>326</v>
      </c>
      <c r="C32" s="9">
        <v>24</v>
      </c>
      <c r="D32" s="9">
        <v>24</v>
      </c>
      <c r="E32" s="9">
        <v>24</v>
      </c>
      <c r="F32" s="9">
        <v>11</v>
      </c>
      <c r="G32" s="9">
        <v>12.5</v>
      </c>
      <c r="H32" s="9">
        <v>14.5</v>
      </c>
      <c r="I32" s="9">
        <v>15</v>
      </c>
      <c r="K32" s="9">
        <f t="shared" si="1"/>
        <v>14</v>
      </c>
      <c r="L32" s="9">
        <f t="shared" si="2"/>
        <v>12.67</v>
      </c>
      <c r="M32" s="19">
        <f t="shared" si="3"/>
        <v>1.33</v>
      </c>
      <c r="P32" s="24"/>
    </row>
    <row r="33" spans="1:16" ht="17.399999999999999" x14ac:dyDescent="0.35">
      <c r="A33" s="6" t="s">
        <v>1041</v>
      </c>
      <c r="B33" s="6" t="s">
        <v>1034</v>
      </c>
      <c r="C33" s="28"/>
      <c r="D33" s="28"/>
      <c r="E33" s="28"/>
      <c r="F33" s="28"/>
      <c r="G33" s="34">
        <v>23</v>
      </c>
      <c r="H33" s="34">
        <v>19</v>
      </c>
      <c r="I33" s="9">
        <v>27</v>
      </c>
      <c r="K33" s="9">
        <f t="shared" ref="K33:K35" si="7">AVERAGE(G33:I33)</f>
        <v>23</v>
      </c>
      <c r="L33" s="9">
        <f t="shared" ref="L33:L35" si="8">ROUND(AVERAGE(F33:H33),2)</f>
        <v>21</v>
      </c>
      <c r="M33" s="19">
        <f t="shared" ref="M33:M35" si="9">K33-L33</f>
        <v>2</v>
      </c>
      <c r="P33" s="24"/>
    </row>
    <row r="34" spans="1:16" ht="17.399999999999999" x14ac:dyDescent="0.35">
      <c r="A34" s="6" t="s">
        <v>1042</v>
      </c>
      <c r="B34" s="6" t="s">
        <v>1035</v>
      </c>
      <c r="C34" s="28"/>
      <c r="D34" s="28"/>
      <c r="E34" s="28"/>
      <c r="F34" s="28"/>
      <c r="G34" s="34">
        <v>30</v>
      </c>
      <c r="H34" s="34">
        <v>34</v>
      </c>
      <c r="I34" s="9">
        <v>27</v>
      </c>
      <c r="K34" s="9">
        <f t="shared" si="7"/>
        <v>30.333333333333332</v>
      </c>
      <c r="L34" s="9">
        <f t="shared" si="8"/>
        <v>32</v>
      </c>
      <c r="M34" s="19">
        <f t="shared" si="9"/>
        <v>-1.6666666666666679</v>
      </c>
      <c r="P34" s="24"/>
    </row>
    <row r="35" spans="1:16" ht="17.399999999999999" x14ac:dyDescent="0.35">
      <c r="A35" s="6" t="s">
        <v>1043</v>
      </c>
      <c r="B35" s="6" t="s">
        <v>1036</v>
      </c>
      <c r="C35" s="28"/>
      <c r="D35" s="28"/>
      <c r="E35" s="28"/>
      <c r="F35" s="28"/>
      <c r="G35" s="34">
        <v>48</v>
      </c>
      <c r="H35" s="34">
        <v>57</v>
      </c>
      <c r="I35" s="9">
        <v>40</v>
      </c>
      <c r="K35" s="9">
        <f t="shared" si="7"/>
        <v>48.333333333333336</v>
      </c>
      <c r="L35" s="9">
        <f t="shared" si="8"/>
        <v>52.5</v>
      </c>
      <c r="M35" s="19">
        <f t="shared" si="9"/>
        <v>-4.1666666666666643</v>
      </c>
      <c r="P35" s="24"/>
    </row>
    <row r="36" spans="1:16" ht="17.399999999999999" x14ac:dyDescent="0.35">
      <c r="A36" s="6"/>
      <c r="B36" s="6"/>
      <c r="C36" s="22">
        <f t="shared" ref="C36:I36" si="10">SUM(C5:C35)</f>
        <v>2112.4</v>
      </c>
      <c r="D36" s="22">
        <f t="shared" si="10"/>
        <v>2200</v>
      </c>
      <c r="E36" s="22">
        <f t="shared" si="10"/>
        <v>2111</v>
      </c>
      <c r="F36" s="22">
        <f t="shared" si="10"/>
        <v>1808.6</v>
      </c>
      <c r="G36" s="22">
        <f t="shared" si="10"/>
        <v>1803.5</v>
      </c>
      <c r="H36" s="22">
        <f t="shared" si="10"/>
        <v>1747.5</v>
      </c>
      <c r="I36" s="22">
        <f t="shared" si="10"/>
        <v>1761.6</v>
      </c>
      <c r="K36" s="22">
        <f>SUM(K5:K35)</f>
        <v>1770.8666666666666</v>
      </c>
      <c r="L36" s="22">
        <f>SUM(L5:L35)</f>
        <v>1821.7</v>
      </c>
      <c r="M36" s="21">
        <f t="shared" ref="M36" si="11">K36-L36</f>
        <v>-50.833333333333485</v>
      </c>
    </row>
    <row r="38" spans="1:16" ht="17.399999999999999" x14ac:dyDescent="0.35">
      <c r="A38" s="6"/>
      <c r="B38" s="5"/>
    </row>
    <row r="39" spans="1:16" ht="17.399999999999999" x14ac:dyDescent="0.35">
      <c r="A39" s="5"/>
      <c r="B39" s="6"/>
      <c r="G39" s="24"/>
    </row>
    <row r="40" spans="1:16" ht="17.399999999999999" x14ac:dyDescent="0.35">
      <c r="A40" s="5"/>
      <c r="B40" s="13"/>
    </row>
    <row r="41" spans="1:16" ht="17.399999999999999" x14ac:dyDescent="0.35">
      <c r="A41" s="5"/>
      <c r="B41" s="6"/>
    </row>
  </sheetData>
  <mergeCells count="2">
    <mergeCell ref="K2:M2"/>
    <mergeCell ref="C2:I2"/>
  </mergeCells>
  <phoneticPr fontId="8" type="noConversion"/>
  <dataValidations count="1">
    <dataValidation type="textLength" errorStyle="information" allowBlank="1" showInputMessage="1" showErrorMessage="1" error="XLBVal:8=Hart-Ireson_x000d__x000a_" sqref="D5:D35" xr:uid="{00000000-0002-0000-0E00-000000000000}">
      <formula1>0</formula1>
      <formula2>300</formula2>
    </dataValidation>
  </dataValidations>
  <pageMargins left="0.51181102362204722" right="0.51181102362204722" top="0.74803149606299213" bottom="0.35433070866141736" header="0.31496062992125984" footer="0.31496062992125984"/>
  <pageSetup paperSize="9" scale="59" orientation="landscape" r:id="rId1"/>
  <headerFooter>
    <oddHeader>&amp;C&amp;"-,Bold"&amp;16Diocese of Exeter
Participant Figures for 2018 - 2023</oddHeader>
  </headerFooter>
  <customProperties>
    <customPr name="QAA_DRILLPATH_NODE_ID" r:id="rId2"/>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4">
    <tabColor theme="7" tint="0.59999389629810485"/>
    <pageSetUpPr fitToPage="1"/>
  </sheetPr>
  <dimension ref="A1:M34"/>
  <sheetViews>
    <sheetView zoomScale="70" zoomScaleNormal="70" workbookViewId="0">
      <pane xSplit="2" ySplit="3" topLeftCell="C4" activePane="bottomRight" state="frozen"/>
      <selection activeCell="K18" sqref="K18"/>
      <selection pane="topRight" activeCell="K18" sqref="K18"/>
      <selection pane="bottomLeft" activeCell="K18" sqref="K18"/>
      <selection pane="bottomRight" activeCell="I29" sqref="I29"/>
    </sheetView>
  </sheetViews>
  <sheetFormatPr defaultRowHeight="13.2" x14ac:dyDescent="0.25"/>
  <cols>
    <col min="1" max="1" width="13.109375" customWidth="1"/>
    <col min="2" max="2" width="79.109375" bestFit="1" customWidth="1"/>
    <col min="3" max="3" width="15.109375" customWidth="1"/>
    <col min="4" max="5" width="15.33203125" customWidth="1"/>
    <col min="6" max="9" width="16.109375" customWidth="1"/>
    <col min="10" max="10" width="3.21875" customWidth="1"/>
    <col min="11" max="11" width="14.88671875" customWidth="1"/>
    <col min="12" max="12" width="16.44140625" customWidth="1"/>
    <col min="13" max="13" width="13.44140625" customWidth="1"/>
  </cols>
  <sheetData>
    <row r="1" spans="1:13" ht="26.25" customHeight="1" x14ac:dyDescent="0.4">
      <c r="A1" s="26" t="s">
        <v>38</v>
      </c>
      <c r="B1" s="3"/>
    </row>
    <row r="2" spans="1:13" ht="54" customHeight="1" x14ac:dyDescent="0.35">
      <c r="A2" s="5"/>
      <c r="B2" s="3"/>
      <c r="C2" s="48" t="s">
        <v>1047</v>
      </c>
      <c r="D2" s="49"/>
      <c r="E2" s="49"/>
      <c r="F2" s="49"/>
      <c r="G2" s="49"/>
      <c r="H2" s="49"/>
      <c r="I2" s="50"/>
      <c r="K2" s="39" t="s">
        <v>1046</v>
      </c>
      <c r="L2" s="40"/>
      <c r="M2" s="41"/>
    </row>
    <row r="3" spans="1:13" s="1" customFormat="1" ht="36" x14ac:dyDescent="0.25">
      <c r="A3" s="4" t="s">
        <v>495</v>
      </c>
      <c r="B3" s="4" t="s">
        <v>0</v>
      </c>
      <c r="C3" s="25">
        <v>2019</v>
      </c>
      <c r="D3" s="25">
        <v>2020</v>
      </c>
      <c r="E3" s="25">
        <v>2021</v>
      </c>
      <c r="F3" s="25">
        <v>2022</v>
      </c>
      <c r="G3" s="25">
        <v>2023</v>
      </c>
      <c r="H3" s="25">
        <v>2024</v>
      </c>
      <c r="I3" s="25">
        <v>2025</v>
      </c>
      <c r="K3" s="25">
        <v>2026</v>
      </c>
      <c r="L3" s="25">
        <v>2025</v>
      </c>
      <c r="M3" s="18" t="s">
        <v>1021</v>
      </c>
    </row>
    <row r="4" spans="1:13" ht="17.399999999999999" x14ac:dyDescent="0.35">
      <c r="B4" s="6"/>
      <c r="M4" s="17"/>
    </row>
    <row r="5" spans="1:13" ht="17.399999999999999" x14ac:dyDescent="0.35">
      <c r="A5" s="6" t="s">
        <v>847</v>
      </c>
      <c r="B5" s="6" t="s">
        <v>39</v>
      </c>
      <c r="C5" s="9">
        <v>13</v>
      </c>
      <c r="D5" s="9">
        <v>13</v>
      </c>
      <c r="E5" s="9">
        <v>13</v>
      </c>
      <c r="F5" s="9">
        <v>13</v>
      </c>
      <c r="G5" s="9">
        <v>13</v>
      </c>
      <c r="H5" s="9">
        <v>12.78</v>
      </c>
      <c r="I5" s="9">
        <v>13</v>
      </c>
      <c r="K5" s="9">
        <f>AVERAGE(G5:I5)</f>
        <v>12.926666666666668</v>
      </c>
      <c r="L5" s="9">
        <f>ROUND(AVERAGE(F5:H5),2)</f>
        <v>12.93</v>
      </c>
      <c r="M5" s="19">
        <f t="shared" ref="M5:M6" si="0">K5-L5</f>
        <v>-3.333333333332078E-3</v>
      </c>
    </row>
    <row r="6" spans="1:13" ht="17.399999999999999" x14ac:dyDescent="0.35">
      <c r="A6" s="6" t="s">
        <v>582</v>
      </c>
      <c r="B6" s="6" t="s">
        <v>13</v>
      </c>
      <c r="C6" s="9">
        <v>7</v>
      </c>
      <c r="D6" s="9">
        <v>7</v>
      </c>
      <c r="E6" s="9">
        <v>7</v>
      </c>
      <c r="F6" s="9">
        <v>6</v>
      </c>
      <c r="G6" s="9">
        <v>5</v>
      </c>
      <c r="H6" s="9">
        <v>5</v>
      </c>
      <c r="I6" s="9">
        <v>6</v>
      </c>
      <c r="K6" s="9">
        <f t="shared" ref="K6:K28" si="1">AVERAGE(G6:I6)</f>
        <v>5.333333333333333</v>
      </c>
      <c r="L6" s="9">
        <f t="shared" ref="L6:L28" si="2">ROUND(AVERAGE(F6:H6),2)</f>
        <v>5.33</v>
      </c>
      <c r="M6" s="19">
        <f t="shared" si="0"/>
        <v>3.3333333333329662E-3</v>
      </c>
    </row>
    <row r="7" spans="1:13" ht="17.399999999999999" x14ac:dyDescent="0.35">
      <c r="A7" s="6" t="s">
        <v>848</v>
      </c>
      <c r="B7" s="6" t="s">
        <v>1018</v>
      </c>
      <c r="C7" s="9">
        <v>34</v>
      </c>
      <c r="D7" s="9">
        <v>34</v>
      </c>
      <c r="E7" s="9">
        <v>34</v>
      </c>
      <c r="F7" s="9">
        <v>22</v>
      </c>
      <c r="G7" s="9">
        <v>23</v>
      </c>
      <c r="H7" s="9">
        <v>22</v>
      </c>
      <c r="I7" s="9">
        <v>19</v>
      </c>
      <c r="K7" s="9">
        <f t="shared" si="1"/>
        <v>21.333333333333332</v>
      </c>
      <c r="L7" s="9">
        <f t="shared" si="2"/>
        <v>22.33</v>
      </c>
      <c r="M7" s="19">
        <f t="shared" ref="M7" si="3">K7-L7</f>
        <v>-0.99666666666666615</v>
      </c>
    </row>
    <row r="8" spans="1:13" ht="17.399999999999999" x14ac:dyDescent="0.35">
      <c r="A8" s="6" t="s">
        <v>849</v>
      </c>
      <c r="B8" s="6" t="s">
        <v>40</v>
      </c>
      <c r="C8" s="9">
        <v>3</v>
      </c>
      <c r="D8" s="9">
        <v>3</v>
      </c>
      <c r="E8" s="9">
        <v>3</v>
      </c>
      <c r="F8" s="9">
        <v>2</v>
      </c>
      <c r="G8" s="9">
        <v>2</v>
      </c>
      <c r="H8" s="9">
        <v>3</v>
      </c>
      <c r="I8" s="9">
        <v>3</v>
      </c>
      <c r="K8" s="9">
        <f t="shared" si="1"/>
        <v>2.6666666666666665</v>
      </c>
      <c r="L8" s="9">
        <f t="shared" si="2"/>
        <v>2.33</v>
      </c>
      <c r="M8" s="19">
        <f t="shared" ref="M8:M28" si="4">K8-L8</f>
        <v>0.33666666666666645</v>
      </c>
    </row>
    <row r="9" spans="1:13" ht="17.399999999999999" x14ac:dyDescent="0.35">
      <c r="A9" s="6" t="s">
        <v>850</v>
      </c>
      <c r="B9" s="6" t="s">
        <v>47</v>
      </c>
      <c r="C9" s="9">
        <v>10</v>
      </c>
      <c r="D9" s="9">
        <v>10</v>
      </c>
      <c r="E9" s="9">
        <v>10</v>
      </c>
      <c r="F9" s="9">
        <v>10</v>
      </c>
      <c r="G9" s="9">
        <v>10</v>
      </c>
      <c r="H9" s="9">
        <v>10</v>
      </c>
      <c r="I9" s="9">
        <v>10</v>
      </c>
      <c r="K9" s="9">
        <f t="shared" si="1"/>
        <v>10</v>
      </c>
      <c r="L9" s="9">
        <f t="shared" si="2"/>
        <v>10</v>
      </c>
      <c r="M9" s="19">
        <f t="shared" si="4"/>
        <v>0</v>
      </c>
    </row>
    <row r="10" spans="1:13" ht="17.399999999999999" x14ac:dyDescent="0.35">
      <c r="A10" s="6" t="s">
        <v>851</v>
      </c>
      <c r="B10" s="6" t="s">
        <v>41</v>
      </c>
      <c r="C10" s="9">
        <v>30</v>
      </c>
      <c r="D10" s="9">
        <v>30</v>
      </c>
      <c r="E10" s="9">
        <v>25</v>
      </c>
      <c r="F10" s="9">
        <v>22</v>
      </c>
      <c r="G10" s="9">
        <v>25</v>
      </c>
      <c r="H10" s="9">
        <v>26.33</v>
      </c>
      <c r="I10" s="9">
        <v>25.33</v>
      </c>
      <c r="K10" s="9">
        <f t="shared" si="1"/>
        <v>25.553333333333331</v>
      </c>
      <c r="L10" s="9">
        <f t="shared" si="2"/>
        <v>24.44</v>
      </c>
      <c r="M10" s="19">
        <f t="shared" si="4"/>
        <v>1.1133333333333297</v>
      </c>
    </row>
    <row r="11" spans="1:13" ht="17.399999999999999" x14ac:dyDescent="0.35">
      <c r="A11" s="6" t="s">
        <v>852</v>
      </c>
      <c r="B11" s="6" t="s">
        <v>42</v>
      </c>
      <c r="C11" s="9">
        <v>6</v>
      </c>
      <c r="D11" s="9">
        <v>6</v>
      </c>
      <c r="E11" s="9">
        <v>6</v>
      </c>
      <c r="F11" s="9">
        <v>6</v>
      </c>
      <c r="G11" s="9">
        <v>4</v>
      </c>
      <c r="H11" s="9">
        <v>3</v>
      </c>
      <c r="I11" s="9">
        <v>3</v>
      </c>
      <c r="K11" s="9">
        <f t="shared" si="1"/>
        <v>3.3333333333333335</v>
      </c>
      <c r="L11" s="9">
        <f t="shared" si="2"/>
        <v>4.33</v>
      </c>
      <c r="M11" s="19">
        <f t="shared" si="4"/>
        <v>-0.99666666666666659</v>
      </c>
    </row>
    <row r="12" spans="1:13" ht="17.399999999999999" x14ac:dyDescent="0.35">
      <c r="A12" s="6" t="s">
        <v>564</v>
      </c>
      <c r="B12" s="6" t="s">
        <v>75</v>
      </c>
      <c r="C12" s="9">
        <v>0</v>
      </c>
      <c r="D12" s="9">
        <v>0</v>
      </c>
      <c r="E12" s="9">
        <v>0</v>
      </c>
      <c r="F12" s="9">
        <v>6</v>
      </c>
      <c r="G12" s="9">
        <v>8</v>
      </c>
      <c r="H12" s="9">
        <v>7</v>
      </c>
      <c r="I12" s="9">
        <v>7</v>
      </c>
      <c r="K12" s="9">
        <f t="shared" si="1"/>
        <v>7.333333333333333</v>
      </c>
      <c r="L12" s="9">
        <f t="shared" si="2"/>
        <v>7</v>
      </c>
      <c r="M12" s="19">
        <f t="shared" si="4"/>
        <v>0.33333333333333304</v>
      </c>
    </row>
    <row r="13" spans="1:13" ht="17.399999999999999" x14ac:dyDescent="0.35">
      <c r="A13" s="6" t="s">
        <v>853</v>
      </c>
      <c r="B13" s="6" t="s">
        <v>48</v>
      </c>
      <c r="C13" s="9">
        <v>11</v>
      </c>
      <c r="D13" s="9">
        <v>11</v>
      </c>
      <c r="E13" s="9">
        <v>9</v>
      </c>
      <c r="F13" s="9">
        <v>4</v>
      </c>
      <c r="G13" s="9">
        <v>4</v>
      </c>
      <c r="H13" s="9">
        <v>0</v>
      </c>
      <c r="I13" s="9">
        <v>0</v>
      </c>
      <c r="K13" s="9">
        <f t="shared" si="1"/>
        <v>1.3333333333333333</v>
      </c>
      <c r="L13" s="9">
        <f t="shared" si="2"/>
        <v>2.67</v>
      </c>
      <c r="M13" s="19">
        <f t="shared" si="4"/>
        <v>-1.3366666666666667</v>
      </c>
    </row>
    <row r="14" spans="1:13" ht="17.399999999999999" x14ac:dyDescent="0.35">
      <c r="A14" s="6" t="s">
        <v>577</v>
      </c>
      <c r="B14" s="6" t="s">
        <v>18</v>
      </c>
      <c r="C14" s="9">
        <v>72</v>
      </c>
      <c r="D14" s="9">
        <v>72</v>
      </c>
      <c r="E14" s="9">
        <v>60</v>
      </c>
      <c r="F14" s="9">
        <v>35</v>
      </c>
      <c r="G14" s="9">
        <v>42.33</v>
      </c>
      <c r="H14" s="9">
        <v>57.33</v>
      </c>
      <c r="I14" s="9">
        <v>78.5</v>
      </c>
      <c r="K14" s="9">
        <f t="shared" si="1"/>
        <v>59.386666666666663</v>
      </c>
      <c r="L14" s="9">
        <f t="shared" si="2"/>
        <v>44.89</v>
      </c>
      <c r="M14" s="19">
        <f t="shared" si="4"/>
        <v>14.496666666666663</v>
      </c>
    </row>
    <row r="15" spans="1:13" ht="17.399999999999999" x14ac:dyDescent="0.35">
      <c r="A15" s="6" t="s">
        <v>578</v>
      </c>
      <c r="B15" s="6" t="s">
        <v>14</v>
      </c>
      <c r="C15" s="9">
        <v>75</v>
      </c>
      <c r="D15" s="9">
        <v>78</v>
      </c>
      <c r="E15" s="9">
        <v>78</v>
      </c>
      <c r="F15" s="9">
        <v>75</v>
      </c>
      <c r="G15" s="9">
        <v>76</v>
      </c>
      <c r="H15" s="9">
        <v>83</v>
      </c>
      <c r="I15" s="9">
        <v>87</v>
      </c>
      <c r="K15" s="9">
        <f t="shared" si="1"/>
        <v>82</v>
      </c>
      <c r="L15" s="9">
        <f t="shared" si="2"/>
        <v>78</v>
      </c>
      <c r="M15" s="19">
        <f t="shared" si="4"/>
        <v>4</v>
      </c>
    </row>
    <row r="16" spans="1:13" ht="17.399999999999999" x14ac:dyDescent="0.35">
      <c r="A16" s="6" t="s">
        <v>854</v>
      </c>
      <c r="B16" s="6" t="s">
        <v>49</v>
      </c>
      <c r="C16" s="9">
        <v>3</v>
      </c>
      <c r="D16" s="9">
        <v>3</v>
      </c>
      <c r="E16" s="9">
        <v>3</v>
      </c>
      <c r="F16" s="9">
        <v>0</v>
      </c>
      <c r="G16" s="9">
        <v>0</v>
      </c>
      <c r="H16" s="9">
        <v>0</v>
      </c>
      <c r="I16" s="9">
        <v>0</v>
      </c>
      <c r="K16" s="9">
        <f t="shared" si="1"/>
        <v>0</v>
      </c>
      <c r="L16" s="9">
        <f t="shared" si="2"/>
        <v>0</v>
      </c>
      <c r="M16" s="19">
        <f t="shared" si="4"/>
        <v>0</v>
      </c>
    </row>
    <row r="17" spans="1:13" ht="17.399999999999999" x14ac:dyDescent="0.35">
      <c r="A17" s="6" t="s">
        <v>855</v>
      </c>
      <c r="B17" s="6" t="s">
        <v>52</v>
      </c>
      <c r="C17" s="9">
        <v>24</v>
      </c>
      <c r="D17" s="9">
        <v>24</v>
      </c>
      <c r="E17" s="9">
        <v>6</v>
      </c>
      <c r="F17" s="9">
        <v>18</v>
      </c>
      <c r="G17" s="9">
        <v>25</v>
      </c>
      <c r="H17" s="9">
        <v>31</v>
      </c>
      <c r="I17" s="9">
        <v>26</v>
      </c>
      <c r="K17" s="9">
        <f t="shared" si="1"/>
        <v>27.333333333333332</v>
      </c>
      <c r="L17" s="9">
        <f t="shared" si="2"/>
        <v>24.67</v>
      </c>
      <c r="M17" s="19">
        <f t="shared" si="4"/>
        <v>2.6633333333333304</v>
      </c>
    </row>
    <row r="18" spans="1:13" ht="17.399999999999999" x14ac:dyDescent="0.35">
      <c r="A18" s="6" t="s">
        <v>579</v>
      </c>
      <c r="B18" s="6" t="s">
        <v>15</v>
      </c>
      <c r="C18" s="9">
        <v>15</v>
      </c>
      <c r="D18" s="9">
        <v>15</v>
      </c>
      <c r="E18" s="9">
        <v>15</v>
      </c>
      <c r="F18" s="9">
        <v>14</v>
      </c>
      <c r="G18" s="9">
        <v>13</v>
      </c>
      <c r="H18" s="9">
        <v>11</v>
      </c>
      <c r="I18" s="9">
        <v>10</v>
      </c>
      <c r="K18" s="9">
        <f t="shared" si="1"/>
        <v>11.333333333333334</v>
      </c>
      <c r="L18" s="9">
        <f t="shared" si="2"/>
        <v>12.67</v>
      </c>
      <c r="M18" s="19">
        <f t="shared" si="4"/>
        <v>-1.336666666666666</v>
      </c>
    </row>
    <row r="19" spans="1:13" ht="17.399999999999999" x14ac:dyDescent="0.35">
      <c r="A19" s="6" t="s">
        <v>856</v>
      </c>
      <c r="B19" s="6" t="s">
        <v>50</v>
      </c>
      <c r="C19" s="9">
        <v>9</v>
      </c>
      <c r="D19" s="9">
        <v>9</v>
      </c>
      <c r="E19" s="9">
        <v>9</v>
      </c>
      <c r="F19" s="9">
        <v>7</v>
      </c>
      <c r="G19" s="9">
        <v>5</v>
      </c>
      <c r="H19" s="9">
        <v>11</v>
      </c>
      <c r="I19" s="9">
        <v>7</v>
      </c>
      <c r="K19" s="9">
        <f t="shared" si="1"/>
        <v>7.666666666666667</v>
      </c>
      <c r="L19" s="9">
        <f t="shared" si="2"/>
        <v>7.67</v>
      </c>
      <c r="M19" s="19">
        <f t="shared" si="4"/>
        <v>-3.3333333333329662E-3</v>
      </c>
    </row>
    <row r="20" spans="1:13" ht="17.399999999999999" x14ac:dyDescent="0.35">
      <c r="A20" s="6" t="s">
        <v>857</v>
      </c>
      <c r="B20" s="6" t="s">
        <v>43</v>
      </c>
      <c r="C20" s="9">
        <v>27</v>
      </c>
      <c r="D20" s="9">
        <v>26</v>
      </c>
      <c r="E20" s="9">
        <v>26</v>
      </c>
      <c r="F20" s="9">
        <v>17</v>
      </c>
      <c r="G20" s="9">
        <v>20</v>
      </c>
      <c r="H20" s="9">
        <v>19</v>
      </c>
      <c r="I20" s="9">
        <v>24</v>
      </c>
      <c r="K20" s="9">
        <f t="shared" si="1"/>
        <v>21</v>
      </c>
      <c r="L20" s="9">
        <f t="shared" si="2"/>
        <v>18.670000000000002</v>
      </c>
      <c r="M20" s="19">
        <f t="shared" si="4"/>
        <v>2.3299999999999983</v>
      </c>
    </row>
    <row r="21" spans="1:13" ht="17.399999999999999" x14ac:dyDescent="0.35">
      <c r="A21" s="6" t="s">
        <v>858</v>
      </c>
      <c r="B21" s="6" t="s">
        <v>44</v>
      </c>
      <c r="C21" s="9">
        <v>8</v>
      </c>
      <c r="D21" s="9">
        <v>8</v>
      </c>
      <c r="E21" s="9">
        <v>8</v>
      </c>
      <c r="F21" s="9">
        <v>8</v>
      </c>
      <c r="G21" s="9">
        <v>7</v>
      </c>
      <c r="H21" s="9">
        <v>10</v>
      </c>
      <c r="I21" s="9">
        <v>8</v>
      </c>
      <c r="K21" s="9">
        <f t="shared" si="1"/>
        <v>8.3333333333333339</v>
      </c>
      <c r="L21" s="9">
        <f t="shared" si="2"/>
        <v>8.33</v>
      </c>
      <c r="M21" s="19">
        <f t="shared" si="4"/>
        <v>3.3333333333338544E-3</v>
      </c>
    </row>
    <row r="22" spans="1:13" ht="17.399999999999999" x14ac:dyDescent="0.35">
      <c r="A22" s="6" t="s">
        <v>580</v>
      </c>
      <c r="B22" s="6" t="s">
        <v>16</v>
      </c>
      <c r="C22" s="9">
        <v>13</v>
      </c>
      <c r="D22" s="9">
        <v>13</v>
      </c>
      <c r="E22" s="9">
        <v>13</v>
      </c>
      <c r="F22" s="9">
        <v>9</v>
      </c>
      <c r="G22" s="9">
        <v>7</v>
      </c>
      <c r="H22" s="9">
        <v>7.33</v>
      </c>
      <c r="I22" s="9">
        <v>7.33</v>
      </c>
      <c r="K22" s="9">
        <f t="shared" si="1"/>
        <v>7.22</v>
      </c>
      <c r="L22" s="9">
        <f t="shared" si="2"/>
        <v>7.78</v>
      </c>
      <c r="M22" s="19">
        <f t="shared" si="4"/>
        <v>-0.5600000000000005</v>
      </c>
    </row>
    <row r="23" spans="1:13" ht="17.399999999999999" x14ac:dyDescent="0.35">
      <c r="A23" s="6" t="s">
        <v>859</v>
      </c>
      <c r="B23" s="6" t="s">
        <v>45</v>
      </c>
      <c r="C23" s="9">
        <v>9</v>
      </c>
      <c r="D23" s="9">
        <v>9</v>
      </c>
      <c r="E23" s="9">
        <v>9</v>
      </c>
      <c r="F23" s="9">
        <v>9</v>
      </c>
      <c r="G23" s="9">
        <v>14</v>
      </c>
      <c r="H23" s="9">
        <v>10</v>
      </c>
      <c r="I23" s="9">
        <v>9</v>
      </c>
      <c r="K23" s="9">
        <f t="shared" si="1"/>
        <v>11</v>
      </c>
      <c r="L23" s="9">
        <f t="shared" si="2"/>
        <v>11</v>
      </c>
      <c r="M23" s="19">
        <f t="shared" si="4"/>
        <v>0</v>
      </c>
    </row>
    <row r="24" spans="1:13" ht="17.399999999999999" x14ac:dyDescent="0.35">
      <c r="A24" s="6" t="s">
        <v>860</v>
      </c>
      <c r="B24" s="6" t="s">
        <v>51</v>
      </c>
      <c r="C24" s="9">
        <v>20</v>
      </c>
      <c r="D24" s="9">
        <v>22</v>
      </c>
      <c r="E24" s="9">
        <v>22</v>
      </c>
      <c r="F24" s="9">
        <v>26</v>
      </c>
      <c r="G24" s="9">
        <v>24</v>
      </c>
      <c r="H24" s="9">
        <v>22</v>
      </c>
      <c r="I24" s="9">
        <v>21</v>
      </c>
      <c r="K24" s="9">
        <f t="shared" si="1"/>
        <v>22.333333333333332</v>
      </c>
      <c r="L24" s="9">
        <f t="shared" si="2"/>
        <v>24</v>
      </c>
      <c r="M24" s="19">
        <f t="shared" si="4"/>
        <v>-1.6666666666666679</v>
      </c>
    </row>
    <row r="25" spans="1:13" ht="17.399999999999999" x14ac:dyDescent="0.35">
      <c r="A25" s="6" t="s">
        <v>861</v>
      </c>
      <c r="B25" s="6" t="s">
        <v>53</v>
      </c>
      <c r="C25" s="9">
        <v>34</v>
      </c>
      <c r="D25" s="9">
        <v>35</v>
      </c>
      <c r="E25" s="9">
        <v>17</v>
      </c>
      <c r="F25" s="9">
        <v>14</v>
      </c>
      <c r="G25" s="9">
        <v>14</v>
      </c>
      <c r="H25" s="9">
        <v>14</v>
      </c>
      <c r="I25" s="9">
        <v>16</v>
      </c>
      <c r="K25" s="9">
        <f t="shared" si="1"/>
        <v>14.666666666666666</v>
      </c>
      <c r="L25" s="9">
        <f t="shared" si="2"/>
        <v>14</v>
      </c>
      <c r="M25" s="19">
        <f t="shared" si="4"/>
        <v>0.66666666666666607</v>
      </c>
    </row>
    <row r="26" spans="1:13" ht="17.399999999999999" x14ac:dyDescent="0.35">
      <c r="A26" s="6" t="s">
        <v>862</v>
      </c>
      <c r="B26" s="6" t="s">
        <v>46</v>
      </c>
      <c r="C26" s="9">
        <v>0</v>
      </c>
      <c r="D26" s="9">
        <v>0</v>
      </c>
      <c r="E26" s="9">
        <v>0</v>
      </c>
      <c r="F26" s="9">
        <v>0</v>
      </c>
      <c r="G26" s="9">
        <v>0</v>
      </c>
      <c r="H26" s="9">
        <v>0</v>
      </c>
      <c r="I26" s="9">
        <v>0</v>
      </c>
      <c r="K26" s="9">
        <f t="shared" si="1"/>
        <v>0</v>
      </c>
      <c r="L26" s="9">
        <f t="shared" si="2"/>
        <v>0</v>
      </c>
      <c r="M26" s="19">
        <f t="shared" si="4"/>
        <v>0</v>
      </c>
    </row>
    <row r="27" spans="1:13" ht="17.399999999999999" x14ac:dyDescent="0.35">
      <c r="A27" s="6" t="s">
        <v>863</v>
      </c>
      <c r="B27" s="6" t="s">
        <v>54</v>
      </c>
      <c r="C27" s="9">
        <v>11</v>
      </c>
      <c r="D27" s="9">
        <v>11</v>
      </c>
      <c r="E27" s="9">
        <v>11</v>
      </c>
      <c r="F27" s="9">
        <v>8</v>
      </c>
      <c r="G27" s="9">
        <v>9</v>
      </c>
      <c r="H27" s="9">
        <v>10</v>
      </c>
      <c r="I27" s="9">
        <v>10</v>
      </c>
      <c r="K27" s="9">
        <f t="shared" si="1"/>
        <v>9.6666666666666661</v>
      </c>
      <c r="L27" s="9">
        <f t="shared" si="2"/>
        <v>9</v>
      </c>
      <c r="M27" s="19">
        <f t="shared" si="4"/>
        <v>0.66666666666666607</v>
      </c>
    </row>
    <row r="28" spans="1:13" ht="17.399999999999999" x14ac:dyDescent="0.35">
      <c r="A28" s="6" t="s">
        <v>581</v>
      </c>
      <c r="B28" s="6" t="s">
        <v>17</v>
      </c>
      <c r="C28" s="9">
        <v>45</v>
      </c>
      <c r="D28" s="9">
        <v>46</v>
      </c>
      <c r="E28" s="9">
        <v>36</v>
      </c>
      <c r="F28" s="9">
        <v>31</v>
      </c>
      <c r="G28" s="9">
        <v>32</v>
      </c>
      <c r="H28" s="9">
        <v>30</v>
      </c>
      <c r="I28" s="9">
        <v>26.5</v>
      </c>
      <c r="K28" s="9">
        <f t="shared" si="1"/>
        <v>29.5</v>
      </c>
      <c r="L28" s="9">
        <f t="shared" si="2"/>
        <v>31</v>
      </c>
      <c r="M28" s="19">
        <f t="shared" si="4"/>
        <v>-1.5</v>
      </c>
    </row>
    <row r="29" spans="1:13" ht="17.399999999999999" x14ac:dyDescent="0.35">
      <c r="A29" s="6"/>
      <c r="B29" s="6"/>
      <c r="C29" s="22">
        <f>SUM(C5:C28)</f>
        <v>479</v>
      </c>
      <c r="D29" s="22">
        <f>SUM(D5:D28)</f>
        <v>485</v>
      </c>
      <c r="E29" s="22">
        <f>SUM(E5:E28)</f>
        <v>420</v>
      </c>
      <c r="F29" s="22">
        <f t="shared" ref="F29:G29" si="5">SUM(F5:F28)</f>
        <v>362</v>
      </c>
      <c r="G29" s="22">
        <f t="shared" si="5"/>
        <v>382.33</v>
      </c>
      <c r="H29" s="22">
        <f t="shared" ref="H29:I29" si="6">SUM(H5:H28)</f>
        <v>404.77</v>
      </c>
      <c r="I29" s="22">
        <f t="shared" si="6"/>
        <v>416.65999999999997</v>
      </c>
      <c r="K29" s="20">
        <f>SUM(K5:K28)</f>
        <v>401.25333333333333</v>
      </c>
      <c r="L29" s="20">
        <f>SUM(L5:L28)</f>
        <v>383.03999999999996</v>
      </c>
      <c r="M29" s="21">
        <f>K29-L29</f>
        <v>18.213333333333367</v>
      </c>
    </row>
    <row r="30" spans="1:13" ht="17.399999999999999" x14ac:dyDescent="0.35">
      <c r="A30" s="6"/>
      <c r="B30" s="6"/>
    </row>
    <row r="31" spans="1:13" ht="17.399999999999999" x14ac:dyDescent="0.35">
      <c r="A31" s="6"/>
      <c r="B31" s="5"/>
    </row>
    <row r="32" spans="1:13" ht="17.399999999999999" x14ac:dyDescent="0.35">
      <c r="A32" s="5"/>
      <c r="B32" s="6"/>
    </row>
    <row r="33" spans="1:2" ht="17.399999999999999" x14ac:dyDescent="0.35">
      <c r="A33" s="5"/>
      <c r="B33" s="13"/>
    </row>
    <row r="34" spans="1:2" ht="17.399999999999999" x14ac:dyDescent="0.35">
      <c r="A34" s="5"/>
      <c r="B34" s="6"/>
    </row>
  </sheetData>
  <sortState xmlns:xlrd2="http://schemas.microsoft.com/office/spreadsheetml/2017/richdata2" ref="A5:L29">
    <sortCondition ref="B5:B29"/>
  </sortState>
  <mergeCells count="2">
    <mergeCell ref="K2:M2"/>
    <mergeCell ref="C2:I2"/>
  </mergeCells>
  <phoneticPr fontId="8" type="noConversion"/>
  <dataValidations count="1">
    <dataValidation type="textLength" errorStyle="information" allowBlank="1" showInputMessage="1" showErrorMessage="1" error="XLBVal:8=Hart-Ireson_x000d__x000a_" sqref="D5:D28" xr:uid="{00000000-0002-0000-0F00-000000000000}">
      <formula1>0</formula1>
      <formula2>300</formula2>
    </dataValidation>
  </dataValidations>
  <pageMargins left="0.51181102362204722" right="0.51181102362204722" top="0.74803149606299213" bottom="0.35433070866141736" header="0.31496062992125984" footer="0.31496062992125984"/>
  <pageSetup paperSize="9" scale="59" orientation="landscape" r:id="rId1"/>
  <headerFooter>
    <oddHeader>&amp;C&amp;"-,Bold"&amp;16Diocese of Exeter
Participant Figures for 2018 - 2023</oddHeader>
  </headerFooter>
  <rowBreaks count="1" manualBreakCount="1">
    <brk id="30" max="4" man="1"/>
  </rowBreaks>
  <customProperties>
    <customPr name="QAA_DRILLPATH_NODE_ID" r:id="rId2"/>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theme="7" tint="0.59999389629810485"/>
    <pageSetUpPr fitToPage="1"/>
  </sheetPr>
  <dimension ref="A1:Q38"/>
  <sheetViews>
    <sheetView zoomScale="70" zoomScaleNormal="70" workbookViewId="0">
      <pane xSplit="2" ySplit="3" topLeftCell="C4" activePane="bottomRight" state="frozen"/>
      <selection activeCell="K18" sqref="K18"/>
      <selection pane="topRight" activeCell="K18" sqref="K18"/>
      <selection pane="bottomLeft" activeCell="K18" sqref="K18"/>
      <selection pane="bottomRight" activeCell="G33" sqref="G33"/>
    </sheetView>
  </sheetViews>
  <sheetFormatPr defaultRowHeight="13.2" x14ac:dyDescent="0.25"/>
  <cols>
    <col min="1" max="1" width="14.5546875" customWidth="1"/>
    <col min="2" max="2" width="68.5546875" bestFit="1" customWidth="1"/>
    <col min="3" max="3" width="15.109375" customWidth="1"/>
    <col min="4" max="4" width="15.33203125" customWidth="1"/>
    <col min="5" max="5" width="15.109375" customWidth="1"/>
    <col min="6" max="9" width="16.109375" customWidth="1"/>
    <col min="10" max="10" width="3.21875" customWidth="1"/>
    <col min="11" max="11" width="14.88671875" customWidth="1"/>
    <col min="12" max="12" width="16.44140625" customWidth="1"/>
    <col min="13" max="13" width="13.6640625" customWidth="1"/>
    <col min="15" max="15" width="32" bestFit="1" customWidth="1"/>
  </cols>
  <sheetData>
    <row r="1" spans="1:17" ht="26.25" customHeight="1" x14ac:dyDescent="0.4">
      <c r="A1" s="26" t="s">
        <v>55</v>
      </c>
      <c r="B1" s="3"/>
    </row>
    <row r="2" spans="1:17" ht="54" customHeight="1" x14ac:dyDescent="0.35">
      <c r="A2" s="5"/>
      <c r="B2" s="3"/>
      <c r="C2" s="48" t="s">
        <v>1047</v>
      </c>
      <c r="D2" s="49"/>
      <c r="E2" s="49"/>
      <c r="F2" s="49"/>
      <c r="G2" s="49"/>
      <c r="H2" s="49"/>
      <c r="I2" s="50"/>
      <c r="K2" s="39" t="s">
        <v>1046</v>
      </c>
      <c r="L2" s="40"/>
      <c r="M2" s="41"/>
    </row>
    <row r="3" spans="1:17" s="1" customFormat="1" ht="36" x14ac:dyDescent="0.25">
      <c r="A3" s="4" t="s">
        <v>495</v>
      </c>
      <c r="B3" s="4" t="s">
        <v>0</v>
      </c>
      <c r="C3" s="25">
        <v>2019</v>
      </c>
      <c r="D3" s="25">
        <v>2020</v>
      </c>
      <c r="E3" s="25">
        <v>2021</v>
      </c>
      <c r="F3" s="25">
        <v>2022</v>
      </c>
      <c r="G3" s="25">
        <v>2023</v>
      </c>
      <c r="H3" s="25">
        <v>2024</v>
      </c>
      <c r="I3" s="25">
        <v>2025</v>
      </c>
      <c r="K3" s="25">
        <v>2026</v>
      </c>
      <c r="L3" s="25">
        <v>2025</v>
      </c>
      <c r="M3" s="18" t="s">
        <v>1021</v>
      </c>
    </row>
    <row r="4" spans="1:17" ht="17.399999999999999" x14ac:dyDescent="0.35">
      <c r="B4" s="6"/>
      <c r="M4" s="17"/>
    </row>
    <row r="5" spans="1:17" ht="17.399999999999999" x14ac:dyDescent="0.35">
      <c r="A5" s="6" t="s">
        <v>558</v>
      </c>
      <c r="B5" s="6" t="s">
        <v>65</v>
      </c>
      <c r="C5" s="9">
        <v>30</v>
      </c>
      <c r="D5" s="9">
        <v>39</v>
      </c>
      <c r="E5" s="9">
        <v>39</v>
      </c>
      <c r="F5" s="9">
        <v>27</v>
      </c>
      <c r="G5" s="9">
        <v>28</v>
      </c>
      <c r="H5" s="9">
        <v>23</v>
      </c>
      <c r="I5" s="9">
        <v>23</v>
      </c>
      <c r="K5" s="9">
        <f>AVERAGE(G5:I5)</f>
        <v>24.666666666666668</v>
      </c>
      <c r="L5" s="9">
        <f>ROUND(AVERAGE(F5:H5),2)</f>
        <v>26</v>
      </c>
      <c r="M5" s="19">
        <f t="shared" ref="M5" si="0">K5-L5</f>
        <v>-1.3333333333333321</v>
      </c>
      <c r="Q5" s="24"/>
    </row>
    <row r="6" spans="1:17" ht="17.399999999999999" x14ac:dyDescent="0.35">
      <c r="A6" s="6" t="s">
        <v>864</v>
      </c>
      <c r="B6" s="6" t="s">
        <v>56</v>
      </c>
      <c r="C6" s="9">
        <v>8</v>
      </c>
      <c r="D6" s="9">
        <v>8</v>
      </c>
      <c r="E6" s="9">
        <v>8</v>
      </c>
      <c r="F6" s="9">
        <v>5</v>
      </c>
      <c r="G6" s="9">
        <v>5</v>
      </c>
      <c r="H6" s="9">
        <v>8</v>
      </c>
      <c r="I6" s="9">
        <v>7</v>
      </c>
      <c r="K6" s="9">
        <f t="shared" ref="K6:K32" si="1">AVERAGE(G6:I6)</f>
        <v>6.666666666666667</v>
      </c>
      <c r="L6" s="9">
        <f t="shared" ref="L6:L32" si="2">ROUND(AVERAGE(F6:H6),2)</f>
        <v>6</v>
      </c>
      <c r="M6" s="19">
        <f t="shared" ref="M6:M32" si="3">K6-L6</f>
        <v>0.66666666666666696</v>
      </c>
      <c r="Q6" s="24"/>
    </row>
    <row r="7" spans="1:17" ht="17.399999999999999" x14ac:dyDescent="0.35">
      <c r="A7" s="6" t="s">
        <v>559</v>
      </c>
      <c r="B7" s="6" t="s">
        <v>72</v>
      </c>
      <c r="C7" s="9">
        <v>11</v>
      </c>
      <c r="D7" s="9">
        <v>14</v>
      </c>
      <c r="E7" s="9">
        <v>8</v>
      </c>
      <c r="F7" s="9">
        <v>7</v>
      </c>
      <c r="G7" s="9">
        <v>7</v>
      </c>
      <c r="H7" s="9">
        <v>7</v>
      </c>
      <c r="I7" s="9">
        <v>7</v>
      </c>
      <c r="K7" s="9">
        <f t="shared" si="1"/>
        <v>7</v>
      </c>
      <c r="L7" s="9">
        <f t="shared" si="2"/>
        <v>7</v>
      </c>
      <c r="M7" s="19">
        <f t="shared" si="3"/>
        <v>0</v>
      </c>
      <c r="Q7" s="24"/>
    </row>
    <row r="8" spans="1:17" ht="17.399999999999999" x14ac:dyDescent="0.35">
      <c r="A8" s="6" t="s">
        <v>865</v>
      </c>
      <c r="B8" s="6" t="s">
        <v>57</v>
      </c>
      <c r="C8" s="9">
        <v>20</v>
      </c>
      <c r="D8" s="9">
        <v>21</v>
      </c>
      <c r="E8" s="9">
        <v>21</v>
      </c>
      <c r="F8" s="9">
        <v>20</v>
      </c>
      <c r="G8" s="9">
        <v>20</v>
      </c>
      <c r="H8" s="9">
        <v>20</v>
      </c>
      <c r="I8" s="9">
        <v>20</v>
      </c>
      <c r="K8" s="9">
        <f t="shared" si="1"/>
        <v>20</v>
      </c>
      <c r="L8" s="9">
        <f t="shared" si="2"/>
        <v>20</v>
      </c>
      <c r="M8" s="19">
        <f t="shared" si="3"/>
        <v>0</v>
      </c>
      <c r="Q8" s="24"/>
    </row>
    <row r="9" spans="1:17" ht="17.399999999999999" x14ac:dyDescent="0.35">
      <c r="A9" s="6" t="s">
        <v>866</v>
      </c>
      <c r="B9" s="6" t="s">
        <v>58</v>
      </c>
      <c r="C9" s="9">
        <v>6</v>
      </c>
      <c r="D9" s="9">
        <v>6</v>
      </c>
      <c r="E9" s="9">
        <v>6</v>
      </c>
      <c r="F9" s="9">
        <v>10</v>
      </c>
      <c r="G9" s="9">
        <v>7</v>
      </c>
      <c r="H9" s="9">
        <v>6</v>
      </c>
      <c r="I9" s="9">
        <v>8</v>
      </c>
      <c r="K9" s="9">
        <f t="shared" si="1"/>
        <v>7</v>
      </c>
      <c r="L9" s="9">
        <f t="shared" si="2"/>
        <v>7.67</v>
      </c>
      <c r="M9" s="19">
        <f t="shared" si="3"/>
        <v>-0.66999999999999993</v>
      </c>
      <c r="Q9" s="24"/>
    </row>
    <row r="10" spans="1:17" ht="17.399999999999999" x14ac:dyDescent="0.35">
      <c r="A10" s="6" t="s">
        <v>560</v>
      </c>
      <c r="B10" s="6" t="s">
        <v>73</v>
      </c>
      <c r="C10" s="9">
        <v>9</v>
      </c>
      <c r="D10" s="9">
        <v>6</v>
      </c>
      <c r="E10" s="9">
        <v>6</v>
      </c>
      <c r="F10" s="9">
        <v>7.3</v>
      </c>
      <c r="G10" s="9">
        <v>9</v>
      </c>
      <c r="H10" s="9">
        <v>9</v>
      </c>
      <c r="I10" s="9">
        <v>9</v>
      </c>
      <c r="K10" s="9">
        <f t="shared" si="1"/>
        <v>9</v>
      </c>
      <c r="L10" s="9">
        <f t="shared" si="2"/>
        <v>8.43</v>
      </c>
      <c r="M10" s="19">
        <f t="shared" si="3"/>
        <v>0.57000000000000028</v>
      </c>
      <c r="Q10" s="24"/>
    </row>
    <row r="11" spans="1:17" ht="17.399999999999999" x14ac:dyDescent="0.35">
      <c r="A11" s="6" t="s">
        <v>561</v>
      </c>
      <c r="B11" s="6" t="s">
        <v>74</v>
      </c>
      <c r="C11" s="9">
        <v>37</v>
      </c>
      <c r="D11" s="9">
        <v>37</v>
      </c>
      <c r="E11" s="9">
        <v>27</v>
      </c>
      <c r="F11" s="9">
        <v>35</v>
      </c>
      <c r="G11" s="9">
        <v>19</v>
      </c>
      <c r="H11" s="9">
        <v>13</v>
      </c>
      <c r="I11" s="9">
        <v>13</v>
      </c>
      <c r="K11" s="9">
        <f t="shared" si="1"/>
        <v>15</v>
      </c>
      <c r="L11" s="9">
        <f t="shared" si="2"/>
        <v>22.33</v>
      </c>
      <c r="M11" s="19">
        <f t="shared" si="3"/>
        <v>-7.3299999999999983</v>
      </c>
      <c r="Q11" s="24"/>
    </row>
    <row r="12" spans="1:17" ht="17.399999999999999" x14ac:dyDescent="0.35">
      <c r="A12" s="6" t="s">
        <v>562</v>
      </c>
      <c r="B12" s="6" t="s">
        <v>59</v>
      </c>
      <c r="C12" s="9">
        <v>29</v>
      </c>
      <c r="D12" s="9">
        <v>30</v>
      </c>
      <c r="E12" s="9">
        <v>30</v>
      </c>
      <c r="F12" s="9">
        <v>19</v>
      </c>
      <c r="G12" s="9">
        <v>20</v>
      </c>
      <c r="H12" s="9">
        <v>20</v>
      </c>
      <c r="I12" s="9">
        <v>12</v>
      </c>
      <c r="K12" s="9">
        <f t="shared" si="1"/>
        <v>17.333333333333332</v>
      </c>
      <c r="L12" s="9">
        <f t="shared" si="2"/>
        <v>19.670000000000002</v>
      </c>
      <c r="M12" s="19">
        <f t="shared" si="3"/>
        <v>-2.3366666666666696</v>
      </c>
      <c r="Q12" s="24"/>
    </row>
    <row r="13" spans="1:17" ht="17.399999999999999" x14ac:dyDescent="0.35">
      <c r="A13" s="6" t="s">
        <v>563</v>
      </c>
      <c r="B13" s="6" t="s">
        <v>66</v>
      </c>
      <c r="C13" s="9">
        <v>18</v>
      </c>
      <c r="D13" s="9">
        <v>18</v>
      </c>
      <c r="E13" s="9">
        <v>18</v>
      </c>
      <c r="F13" s="9">
        <v>20</v>
      </c>
      <c r="G13" s="9">
        <v>14</v>
      </c>
      <c r="H13" s="9">
        <v>14</v>
      </c>
      <c r="I13" s="9">
        <v>13</v>
      </c>
      <c r="K13" s="9">
        <f t="shared" si="1"/>
        <v>13.666666666666666</v>
      </c>
      <c r="L13" s="9">
        <f t="shared" si="2"/>
        <v>16</v>
      </c>
      <c r="M13" s="19">
        <f t="shared" si="3"/>
        <v>-2.3333333333333339</v>
      </c>
      <c r="Q13" s="24"/>
    </row>
    <row r="14" spans="1:17" ht="17.399999999999999" x14ac:dyDescent="0.35">
      <c r="A14" s="6" t="s">
        <v>565</v>
      </c>
      <c r="B14" s="6" t="s">
        <v>64</v>
      </c>
      <c r="C14" s="9">
        <v>13</v>
      </c>
      <c r="D14" s="9">
        <v>13</v>
      </c>
      <c r="E14" s="9">
        <v>11</v>
      </c>
      <c r="F14" s="9">
        <v>13</v>
      </c>
      <c r="G14" s="9">
        <v>11</v>
      </c>
      <c r="H14" s="9">
        <v>9</v>
      </c>
      <c r="I14" s="9">
        <v>7</v>
      </c>
      <c r="K14" s="9">
        <f t="shared" si="1"/>
        <v>9</v>
      </c>
      <c r="L14" s="9">
        <f t="shared" si="2"/>
        <v>11</v>
      </c>
      <c r="M14" s="19">
        <f t="shared" si="3"/>
        <v>-2</v>
      </c>
      <c r="Q14" s="24"/>
    </row>
    <row r="15" spans="1:17" ht="17.399999999999999" x14ac:dyDescent="0.35">
      <c r="A15" s="6" t="s">
        <v>867</v>
      </c>
      <c r="B15" s="6" t="s">
        <v>76</v>
      </c>
      <c r="C15" s="9">
        <v>16</v>
      </c>
      <c r="D15" s="9">
        <v>17</v>
      </c>
      <c r="E15" s="9">
        <v>17</v>
      </c>
      <c r="F15" s="9">
        <v>17</v>
      </c>
      <c r="G15" s="9">
        <v>13</v>
      </c>
      <c r="H15" s="9">
        <v>17</v>
      </c>
      <c r="I15" s="9">
        <v>16</v>
      </c>
      <c r="K15" s="9">
        <f t="shared" si="1"/>
        <v>15.333333333333334</v>
      </c>
      <c r="L15" s="9">
        <f t="shared" si="2"/>
        <v>15.67</v>
      </c>
      <c r="M15" s="19">
        <f t="shared" si="3"/>
        <v>-0.336666666666666</v>
      </c>
      <c r="Q15" s="24"/>
    </row>
    <row r="16" spans="1:17" ht="17.399999999999999" x14ac:dyDescent="0.35">
      <c r="A16" s="6" t="s">
        <v>868</v>
      </c>
      <c r="B16" s="6" t="s">
        <v>77</v>
      </c>
      <c r="C16" s="9">
        <v>7</v>
      </c>
      <c r="D16" s="9">
        <v>7</v>
      </c>
      <c r="E16" s="9">
        <v>7</v>
      </c>
      <c r="F16" s="9">
        <v>10</v>
      </c>
      <c r="G16" s="9">
        <v>12</v>
      </c>
      <c r="H16" s="9">
        <v>14</v>
      </c>
      <c r="I16" s="9">
        <v>12</v>
      </c>
      <c r="K16" s="9">
        <f t="shared" si="1"/>
        <v>12.666666666666666</v>
      </c>
      <c r="L16" s="9">
        <f t="shared" si="2"/>
        <v>12</v>
      </c>
      <c r="M16" s="19">
        <f t="shared" si="3"/>
        <v>0.66666666666666607</v>
      </c>
      <c r="Q16" s="24"/>
    </row>
    <row r="17" spans="1:17" ht="17.399999999999999" x14ac:dyDescent="0.35">
      <c r="A17" s="6" t="s">
        <v>869</v>
      </c>
      <c r="B17" s="6" t="s">
        <v>78</v>
      </c>
      <c r="C17" s="9">
        <v>25</v>
      </c>
      <c r="D17" s="9">
        <v>24</v>
      </c>
      <c r="E17" s="9">
        <v>24</v>
      </c>
      <c r="F17" s="9">
        <v>23</v>
      </c>
      <c r="G17" s="9">
        <v>22</v>
      </c>
      <c r="H17" s="9">
        <v>22</v>
      </c>
      <c r="I17" s="9">
        <v>21</v>
      </c>
      <c r="K17" s="9">
        <f t="shared" si="1"/>
        <v>21.666666666666668</v>
      </c>
      <c r="L17" s="9">
        <f t="shared" si="2"/>
        <v>22.33</v>
      </c>
      <c r="M17" s="19">
        <f t="shared" si="3"/>
        <v>-0.66333333333333044</v>
      </c>
      <c r="Q17" s="24"/>
    </row>
    <row r="18" spans="1:17" ht="17.399999999999999" x14ac:dyDescent="0.35">
      <c r="A18" s="6" t="s">
        <v>870</v>
      </c>
      <c r="B18" s="6" t="s">
        <v>67</v>
      </c>
      <c r="C18" s="9">
        <v>10</v>
      </c>
      <c r="D18" s="9">
        <v>10</v>
      </c>
      <c r="E18" s="9">
        <v>10</v>
      </c>
      <c r="F18" s="9">
        <v>10</v>
      </c>
      <c r="G18" s="9">
        <v>9</v>
      </c>
      <c r="H18" s="9">
        <v>6</v>
      </c>
      <c r="I18" s="9">
        <v>8</v>
      </c>
      <c r="K18" s="9">
        <f t="shared" si="1"/>
        <v>7.666666666666667</v>
      </c>
      <c r="L18" s="9">
        <f t="shared" si="2"/>
        <v>8.33</v>
      </c>
      <c r="M18" s="19">
        <f t="shared" si="3"/>
        <v>-0.66333333333333311</v>
      </c>
      <c r="Q18" s="24"/>
    </row>
    <row r="19" spans="1:17" ht="17.399999999999999" x14ac:dyDescent="0.35">
      <c r="A19" s="6" t="s">
        <v>566</v>
      </c>
      <c r="B19" s="6" t="s">
        <v>68</v>
      </c>
      <c r="C19" s="9">
        <v>9</v>
      </c>
      <c r="D19" s="9">
        <v>9</v>
      </c>
      <c r="E19" s="9">
        <v>9</v>
      </c>
      <c r="F19" s="9">
        <v>7</v>
      </c>
      <c r="G19" s="9">
        <v>8</v>
      </c>
      <c r="H19" s="9">
        <v>8</v>
      </c>
      <c r="I19" s="9">
        <v>9</v>
      </c>
      <c r="K19" s="9">
        <f t="shared" si="1"/>
        <v>8.3333333333333339</v>
      </c>
      <c r="L19" s="9">
        <f t="shared" si="2"/>
        <v>7.67</v>
      </c>
      <c r="M19" s="19">
        <f t="shared" si="3"/>
        <v>0.663333333333334</v>
      </c>
      <c r="Q19" s="24"/>
    </row>
    <row r="20" spans="1:17" ht="17.399999999999999" x14ac:dyDescent="0.35">
      <c r="A20" s="6" t="s">
        <v>567</v>
      </c>
      <c r="B20" s="6" t="s">
        <v>60</v>
      </c>
      <c r="C20" s="9">
        <v>9</v>
      </c>
      <c r="D20" s="9">
        <v>9</v>
      </c>
      <c r="E20" s="9">
        <v>8</v>
      </c>
      <c r="F20" s="9">
        <v>7</v>
      </c>
      <c r="G20" s="9">
        <v>7</v>
      </c>
      <c r="H20" s="9">
        <v>7</v>
      </c>
      <c r="I20" s="9">
        <v>6</v>
      </c>
      <c r="K20" s="9">
        <f t="shared" si="1"/>
        <v>6.666666666666667</v>
      </c>
      <c r="L20" s="9">
        <f t="shared" si="2"/>
        <v>7</v>
      </c>
      <c r="M20" s="19">
        <f t="shared" si="3"/>
        <v>-0.33333333333333304</v>
      </c>
      <c r="Q20" s="24"/>
    </row>
    <row r="21" spans="1:17" ht="17.399999999999999" x14ac:dyDescent="0.35">
      <c r="A21" s="6" t="s">
        <v>568</v>
      </c>
      <c r="B21" s="6" t="s">
        <v>69</v>
      </c>
      <c r="C21" s="9">
        <v>10</v>
      </c>
      <c r="D21" s="9">
        <v>12</v>
      </c>
      <c r="E21" s="9">
        <v>12</v>
      </c>
      <c r="F21" s="9">
        <v>12</v>
      </c>
      <c r="G21" s="9">
        <v>12</v>
      </c>
      <c r="H21" s="9">
        <v>10</v>
      </c>
      <c r="I21" s="9">
        <v>9</v>
      </c>
      <c r="K21" s="9">
        <f t="shared" si="1"/>
        <v>10.333333333333334</v>
      </c>
      <c r="L21" s="9">
        <f t="shared" si="2"/>
        <v>11.33</v>
      </c>
      <c r="M21" s="19">
        <f t="shared" si="3"/>
        <v>-0.99666666666666615</v>
      </c>
      <c r="Q21" s="24"/>
    </row>
    <row r="22" spans="1:17" ht="17.399999999999999" x14ac:dyDescent="0.35">
      <c r="A22" s="6" t="s">
        <v>871</v>
      </c>
      <c r="B22" s="6" t="s">
        <v>79</v>
      </c>
      <c r="C22" s="9">
        <v>45</v>
      </c>
      <c r="D22" s="9">
        <v>45</v>
      </c>
      <c r="E22" s="9">
        <v>31</v>
      </c>
      <c r="F22" s="9">
        <v>31</v>
      </c>
      <c r="G22" s="9">
        <v>31</v>
      </c>
      <c r="H22" s="9">
        <v>29</v>
      </c>
      <c r="I22" s="9">
        <v>25</v>
      </c>
      <c r="K22" s="9">
        <f t="shared" si="1"/>
        <v>28.333333333333332</v>
      </c>
      <c r="L22" s="9">
        <f t="shared" si="2"/>
        <v>30.33</v>
      </c>
      <c r="M22" s="19">
        <f t="shared" si="3"/>
        <v>-1.9966666666666661</v>
      </c>
      <c r="Q22" s="24"/>
    </row>
    <row r="23" spans="1:17" ht="17.399999999999999" x14ac:dyDescent="0.35">
      <c r="A23" s="6" t="s">
        <v>872</v>
      </c>
      <c r="B23" s="6" t="s">
        <v>83</v>
      </c>
      <c r="C23" s="9">
        <v>16</v>
      </c>
      <c r="D23" s="9">
        <v>13</v>
      </c>
      <c r="E23" s="9">
        <v>15</v>
      </c>
      <c r="F23" s="9">
        <v>19</v>
      </c>
      <c r="G23" s="9">
        <v>18</v>
      </c>
      <c r="H23" s="9">
        <v>18.5</v>
      </c>
      <c r="I23" s="9">
        <v>21.5</v>
      </c>
      <c r="K23" s="9">
        <f t="shared" si="1"/>
        <v>19.333333333333332</v>
      </c>
      <c r="L23" s="9">
        <f t="shared" si="2"/>
        <v>18.5</v>
      </c>
      <c r="M23" s="19">
        <f t="shared" si="3"/>
        <v>0.83333333333333215</v>
      </c>
      <c r="Q23" s="24"/>
    </row>
    <row r="24" spans="1:17" ht="17.399999999999999" x14ac:dyDescent="0.35">
      <c r="A24" s="6" t="s">
        <v>873</v>
      </c>
      <c r="B24" s="6" t="s">
        <v>81</v>
      </c>
      <c r="C24" s="9">
        <v>0</v>
      </c>
      <c r="D24" s="9">
        <v>0</v>
      </c>
      <c r="E24" s="9">
        <v>0</v>
      </c>
      <c r="F24" s="9">
        <v>0</v>
      </c>
      <c r="G24" s="9">
        <v>0</v>
      </c>
      <c r="H24" s="9">
        <v>0</v>
      </c>
      <c r="I24" s="9">
        <v>0</v>
      </c>
      <c r="K24" s="9">
        <f t="shared" si="1"/>
        <v>0</v>
      </c>
      <c r="L24" s="9">
        <f t="shared" si="2"/>
        <v>0</v>
      </c>
      <c r="M24" s="19">
        <f t="shared" si="3"/>
        <v>0</v>
      </c>
      <c r="Q24" s="24"/>
    </row>
    <row r="25" spans="1:17" ht="17.399999999999999" x14ac:dyDescent="0.35">
      <c r="A25" s="6" t="s">
        <v>569</v>
      </c>
      <c r="B25" s="6" t="s">
        <v>70</v>
      </c>
      <c r="C25" s="9">
        <v>12</v>
      </c>
      <c r="D25" s="9">
        <v>12</v>
      </c>
      <c r="E25" s="9">
        <v>12</v>
      </c>
      <c r="F25" s="9">
        <v>12</v>
      </c>
      <c r="G25" s="9">
        <v>12</v>
      </c>
      <c r="H25" s="9">
        <v>12</v>
      </c>
      <c r="I25" s="9">
        <v>12</v>
      </c>
      <c r="K25" s="9">
        <f t="shared" si="1"/>
        <v>12</v>
      </c>
      <c r="L25" s="9">
        <f t="shared" si="2"/>
        <v>12</v>
      </c>
      <c r="M25" s="19">
        <f t="shared" si="3"/>
        <v>0</v>
      </c>
      <c r="Q25" s="24"/>
    </row>
    <row r="26" spans="1:17" ht="17.399999999999999" x14ac:dyDescent="0.35">
      <c r="A26" s="6" t="s">
        <v>874</v>
      </c>
      <c r="B26" s="6" t="s">
        <v>1031</v>
      </c>
      <c r="C26" s="9">
        <v>77</v>
      </c>
      <c r="D26" s="9">
        <v>81</v>
      </c>
      <c r="E26" s="9">
        <v>52</v>
      </c>
      <c r="F26" s="9">
        <v>48</v>
      </c>
      <c r="G26" s="9">
        <v>52</v>
      </c>
      <c r="H26" s="9">
        <v>52.5</v>
      </c>
      <c r="I26" s="9">
        <v>57</v>
      </c>
      <c r="K26" s="9">
        <f t="shared" si="1"/>
        <v>53.833333333333336</v>
      </c>
      <c r="L26" s="9">
        <f t="shared" si="2"/>
        <v>50.83</v>
      </c>
      <c r="M26" s="19">
        <f t="shared" si="3"/>
        <v>3.0033333333333374</v>
      </c>
      <c r="Q26" s="24"/>
    </row>
    <row r="27" spans="1:17" ht="17.399999999999999" x14ac:dyDescent="0.35">
      <c r="A27" s="6" t="s">
        <v>570</v>
      </c>
      <c r="B27" s="6" t="s">
        <v>61</v>
      </c>
      <c r="C27" s="9">
        <v>5</v>
      </c>
      <c r="D27" s="9">
        <v>5</v>
      </c>
      <c r="E27" s="9">
        <v>5</v>
      </c>
      <c r="F27" s="9">
        <v>8</v>
      </c>
      <c r="G27" s="9">
        <v>4</v>
      </c>
      <c r="H27" s="9">
        <v>4</v>
      </c>
      <c r="I27" s="9">
        <v>6</v>
      </c>
      <c r="K27" s="9">
        <f t="shared" si="1"/>
        <v>4.666666666666667</v>
      </c>
      <c r="L27" s="9">
        <f t="shared" si="2"/>
        <v>5.33</v>
      </c>
      <c r="M27" s="19">
        <f t="shared" si="3"/>
        <v>-0.66333333333333311</v>
      </c>
      <c r="Q27" s="24"/>
    </row>
    <row r="28" spans="1:17" ht="17.399999999999999" x14ac:dyDescent="0.35">
      <c r="A28" s="6" t="s">
        <v>875</v>
      </c>
      <c r="B28" s="6" t="s">
        <v>80</v>
      </c>
      <c r="C28" s="9">
        <v>7</v>
      </c>
      <c r="D28" s="9">
        <v>7</v>
      </c>
      <c r="E28" s="9">
        <v>7</v>
      </c>
      <c r="F28" s="9">
        <v>7</v>
      </c>
      <c r="G28" s="9">
        <v>6</v>
      </c>
      <c r="H28" s="9">
        <v>6</v>
      </c>
      <c r="I28" s="9">
        <v>6</v>
      </c>
      <c r="K28" s="9">
        <f t="shared" si="1"/>
        <v>6</v>
      </c>
      <c r="L28" s="9">
        <f t="shared" si="2"/>
        <v>6.33</v>
      </c>
      <c r="M28" s="19">
        <f t="shared" si="3"/>
        <v>-0.33000000000000007</v>
      </c>
      <c r="Q28" s="24"/>
    </row>
    <row r="29" spans="1:17" ht="17.399999999999999" x14ac:dyDescent="0.35">
      <c r="A29" s="6" t="s">
        <v>876</v>
      </c>
      <c r="B29" s="6" t="s">
        <v>84</v>
      </c>
      <c r="C29" s="9">
        <v>7</v>
      </c>
      <c r="D29" s="9">
        <v>7</v>
      </c>
      <c r="E29" s="9">
        <v>7</v>
      </c>
      <c r="F29" s="9">
        <v>7</v>
      </c>
      <c r="G29" s="9">
        <v>7</v>
      </c>
      <c r="H29" s="9">
        <v>9</v>
      </c>
      <c r="I29" s="9">
        <v>9</v>
      </c>
      <c r="K29" s="9">
        <f t="shared" si="1"/>
        <v>8.3333333333333339</v>
      </c>
      <c r="L29" s="9">
        <f t="shared" si="2"/>
        <v>7.67</v>
      </c>
      <c r="M29" s="19">
        <f t="shared" si="3"/>
        <v>0.663333333333334</v>
      </c>
      <c r="Q29" s="24"/>
    </row>
    <row r="30" spans="1:17" ht="17.399999999999999" x14ac:dyDescent="0.35">
      <c r="A30" s="6" t="s">
        <v>571</v>
      </c>
      <c r="B30" s="6" t="s">
        <v>62</v>
      </c>
      <c r="C30" s="9">
        <v>13</v>
      </c>
      <c r="D30" s="9">
        <v>13</v>
      </c>
      <c r="E30" s="9">
        <v>13</v>
      </c>
      <c r="F30" s="9">
        <v>17</v>
      </c>
      <c r="G30" s="9">
        <v>17</v>
      </c>
      <c r="H30" s="9">
        <v>17</v>
      </c>
      <c r="I30" s="9">
        <v>14</v>
      </c>
      <c r="K30" s="9">
        <f t="shared" si="1"/>
        <v>16</v>
      </c>
      <c r="L30" s="9">
        <f t="shared" si="2"/>
        <v>17</v>
      </c>
      <c r="M30" s="19">
        <f t="shared" si="3"/>
        <v>-1</v>
      </c>
      <c r="Q30" s="24"/>
    </row>
    <row r="31" spans="1:17" ht="17.399999999999999" x14ac:dyDescent="0.35">
      <c r="A31" s="6" t="s">
        <v>572</v>
      </c>
      <c r="B31" s="6" t="s">
        <v>71</v>
      </c>
      <c r="C31" s="9">
        <v>7</v>
      </c>
      <c r="D31" s="9">
        <v>7</v>
      </c>
      <c r="E31" s="9">
        <v>7</v>
      </c>
      <c r="F31" s="9">
        <v>11</v>
      </c>
      <c r="G31" s="9">
        <v>10</v>
      </c>
      <c r="H31" s="9">
        <v>11</v>
      </c>
      <c r="I31" s="9">
        <v>11</v>
      </c>
      <c r="K31" s="9">
        <f t="shared" si="1"/>
        <v>10.666666666666666</v>
      </c>
      <c r="L31" s="9">
        <f t="shared" si="2"/>
        <v>10.67</v>
      </c>
      <c r="M31" s="19">
        <f t="shared" si="3"/>
        <v>-3.3333333333338544E-3</v>
      </c>
      <c r="Q31" s="24"/>
    </row>
    <row r="32" spans="1:17" ht="17.399999999999999" x14ac:dyDescent="0.35">
      <c r="A32" s="6" t="s">
        <v>573</v>
      </c>
      <c r="B32" s="6" t="s">
        <v>63</v>
      </c>
      <c r="C32" s="9">
        <v>33</v>
      </c>
      <c r="D32" s="9">
        <v>33</v>
      </c>
      <c r="E32" s="9">
        <v>20</v>
      </c>
      <c r="F32" s="9">
        <v>20</v>
      </c>
      <c r="G32" s="9">
        <v>23</v>
      </c>
      <c r="H32" s="9">
        <v>20</v>
      </c>
      <c r="I32" s="9">
        <v>20</v>
      </c>
      <c r="K32" s="9">
        <f t="shared" si="1"/>
        <v>21</v>
      </c>
      <c r="L32" s="9">
        <f t="shared" si="2"/>
        <v>21</v>
      </c>
      <c r="M32" s="19">
        <f t="shared" si="3"/>
        <v>0</v>
      </c>
      <c r="Q32" s="24"/>
    </row>
    <row r="33" spans="1:13" ht="17.399999999999999" x14ac:dyDescent="0.35">
      <c r="A33" s="6"/>
      <c r="B33" s="6"/>
      <c r="C33" s="22">
        <f t="shared" ref="C33:G33" si="4">SUM(C5:C32)</f>
        <v>489</v>
      </c>
      <c r="D33" s="22">
        <f t="shared" si="4"/>
        <v>503</v>
      </c>
      <c r="E33" s="22">
        <f t="shared" si="4"/>
        <v>430</v>
      </c>
      <c r="F33" s="22">
        <f t="shared" si="4"/>
        <v>429.3</v>
      </c>
      <c r="G33" s="22">
        <f t="shared" si="4"/>
        <v>403</v>
      </c>
      <c r="H33" s="22">
        <f t="shared" ref="H33:I33" si="5">SUM(H5:H32)</f>
        <v>392</v>
      </c>
      <c r="I33" s="22">
        <f t="shared" si="5"/>
        <v>381.5</v>
      </c>
      <c r="K33" s="20">
        <f>SUM(K5:K32)</f>
        <v>392.16666666666669</v>
      </c>
      <c r="L33" s="20">
        <f>SUM(L5:L32)</f>
        <v>408.09</v>
      </c>
      <c r="M33" s="21">
        <f t="shared" ref="M33" si="6">K33-L33</f>
        <v>-15.923333333333289</v>
      </c>
    </row>
    <row r="34" spans="1:13" ht="17.399999999999999" x14ac:dyDescent="0.35">
      <c r="A34" s="6"/>
      <c r="B34" s="6"/>
    </row>
    <row r="35" spans="1:13" ht="17.399999999999999" x14ac:dyDescent="0.35">
      <c r="A35" s="6"/>
      <c r="B35" s="5"/>
    </row>
    <row r="36" spans="1:13" ht="17.399999999999999" x14ac:dyDescent="0.35">
      <c r="A36" s="5"/>
      <c r="B36" s="6"/>
    </row>
    <row r="37" spans="1:13" ht="17.399999999999999" x14ac:dyDescent="0.35">
      <c r="A37" s="5"/>
      <c r="B37" s="13"/>
    </row>
    <row r="38" spans="1:13" ht="17.399999999999999" x14ac:dyDescent="0.35">
      <c r="A38" s="5"/>
      <c r="B38" s="6"/>
    </row>
  </sheetData>
  <mergeCells count="2">
    <mergeCell ref="K2:M2"/>
    <mergeCell ref="C2:I2"/>
  </mergeCells>
  <phoneticPr fontId="8" type="noConversion"/>
  <dataValidations count="1">
    <dataValidation type="textLength" errorStyle="information" allowBlank="1" showInputMessage="1" showErrorMessage="1" error="XLBVal:8=Hart-Ireson_x000d__x000a_" sqref="D5:D32" xr:uid="{00000000-0002-0000-1000-000000000000}">
      <formula1>0</formula1>
      <formula2>300</formula2>
    </dataValidation>
  </dataValidations>
  <pageMargins left="0.51181102362204722" right="0.51181102362204722" top="0.74803149606299213" bottom="0.35433070866141736" header="0.31496062992125984" footer="0.31496062992125984"/>
  <pageSetup paperSize="9" scale="61" orientation="landscape" r:id="rId1"/>
  <headerFooter>
    <oddHeader>&amp;C&amp;"-,Bold"&amp;16Diocese of Exeter
Participant Figures for 2018 - 2023</oddHeader>
  </headerFooter>
  <rowBreaks count="1" manualBreakCount="1">
    <brk id="31" max="9" man="1"/>
  </rowBreaks>
  <customProperties>
    <customPr name="QAA_DRILLPATH_NODE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A100A-E51E-4B0A-8614-7FB14420B14D}">
  <sheetPr>
    <tabColor theme="7" tint="0.59999389629810485"/>
  </sheetPr>
  <dimension ref="A2:Z39"/>
  <sheetViews>
    <sheetView zoomScale="70" zoomScaleNormal="70" workbookViewId="0">
      <selection activeCell="F28" sqref="F28:H30"/>
    </sheetView>
  </sheetViews>
  <sheetFormatPr defaultRowHeight="13.2" x14ac:dyDescent="0.25"/>
  <cols>
    <col min="1" max="1" width="27.109375" bestFit="1" customWidth="1"/>
    <col min="2" max="8" width="10.21875" bestFit="1" customWidth="1"/>
    <col min="9" max="9" width="2.6640625" customWidth="1"/>
    <col min="10" max="10" width="10.21875" bestFit="1" customWidth="1"/>
    <col min="11" max="13" width="11.21875" bestFit="1" customWidth="1"/>
    <col min="14" max="15" width="10.21875" bestFit="1" customWidth="1"/>
    <col min="16" max="16" width="2.6640625" customWidth="1"/>
    <col min="17" max="18" width="10.21875" bestFit="1" customWidth="1"/>
    <col min="19" max="20" width="11.21875" bestFit="1" customWidth="1"/>
    <col min="21" max="22" width="10.21875" bestFit="1" customWidth="1"/>
    <col min="23" max="23" width="2.6640625" customWidth="1"/>
    <col min="24" max="24" width="10.88671875" bestFit="1" customWidth="1"/>
    <col min="25" max="25" width="11.77734375" customWidth="1"/>
    <col min="26" max="26" width="15.77734375" customWidth="1"/>
  </cols>
  <sheetData>
    <row r="2" spans="1:26" s="29" customFormat="1" ht="55.8" customHeight="1" x14ac:dyDescent="0.3">
      <c r="B2" s="36" t="s">
        <v>1047</v>
      </c>
      <c r="C2" s="37"/>
      <c r="D2" s="37"/>
      <c r="E2" s="37"/>
      <c r="F2" s="37"/>
      <c r="G2" s="37"/>
      <c r="H2" s="38"/>
      <c r="J2" s="42" t="s">
        <v>1037</v>
      </c>
      <c r="K2" s="43"/>
      <c r="L2" s="43"/>
      <c r="M2" s="43"/>
      <c r="N2" s="43"/>
      <c r="O2" s="44"/>
      <c r="Q2" s="45" t="s">
        <v>1039</v>
      </c>
      <c r="R2" s="46"/>
      <c r="S2" s="46"/>
      <c r="T2" s="46"/>
      <c r="U2" s="46"/>
      <c r="V2" s="47"/>
      <c r="X2" s="39" t="s">
        <v>1046</v>
      </c>
      <c r="Y2" s="40"/>
      <c r="Z2" s="41"/>
    </row>
    <row r="3" spans="1:26" ht="36" x14ac:dyDescent="0.25">
      <c r="B3" s="25">
        <v>2019</v>
      </c>
      <c r="C3" s="25">
        <v>2020</v>
      </c>
      <c r="D3" s="25">
        <v>2021</v>
      </c>
      <c r="E3" s="25">
        <v>2022</v>
      </c>
      <c r="F3" s="25">
        <v>2023</v>
      </c>
      <c r="G3" s="25">
        <v>2024</v>
      </c>
      <c r="H3" s="25">
        <v>2025</v>
      </c>
      <c r="I3" s="1"/>
      <c r="J3" s="25">
        <v>2020</v>
      </c>
      <c r="K3" s="25">
        <v>2021</v>
      </c>
      <c r="L3" s="25">
        <v>2022</v>
      </c>
      <c r="M3" s="25">
        <v>2023</v>
      </c>
      <c r="N3" s="25">
        <v>2024</v>
      </c>
      <c r="O3" s="25">
        <f>H3</f>
        <v>2025</v>
      </c>
      <c r="P3" s="1"/>
      <c r="Q3" s="25">
        <v>2020</v>
      </c>
      <c r="R3" s="25">
        <v>2021</v>
      </c>
      <c r="S3" s="25">
        <v>2022</v>
      </c>
      <c r="T3" s="25">
        <v>2023</v>
      </c>
      <c r="U3" s="25">
        <v>2024</v>
      </c>
      <c r="V3" s="25">
        <f>H3</f>
        <v>2025</v>
      </c>
      <c r="W3" s="1"/>
      <c r="X3" s="25">
        <v>2026</v>
      </c>
      <c r="Y3" s="25">
        <v>2025</v>
      </c>
      <c r="Z3" s="18" t="s">
        <v>1021</v>
      </c>
    </row>
    <row r="4" spans="1:26" ht="18" x14ac:dyDescent="0.35">
      <c r="A4" s="3" t="s">
        <v>136</v>
      </c>
      <c r="B4" s="9">
        <f>Aylesbeare!C17</f>
        <v>841.09999999999991</v>
      </c>
      <c r="C4" s="9">
        <f>Aylesbeare!D17</f>
        <v>839.5</v>
      </c>
      <c r="D4" s="9">
        <f>Aylesbeare!E17</f>
        <v>734</v>
      </c>
      <c r="E4" s="9">
        <f>Aylesbeare!F17</f>
        <v>697</v>
      </c>
      <c r="F4" s="9">
        <f>Aylesbeare!G17</f>
        <v>764</v>
      </c>
      <c r="G4" s="9">
        <f>Aylesbeare!H17</f>
        <v>760</v>
      </c>
      <c r="H4" s="9">
        <f>Aylesbeare!I17</f>
        <v>706</v>
      </c>
      <c r="I4" s="9"/>
      <c r="J4" s="19">
        <f>C4-B4</f>
        <v>-1.5999999999999091</v>
      </c>
      <c r="K4" s="19">
        <f t="shared" ref="K4:O19" si="0">D4-C4</f>
        <v>-105.5</v>
      </c>
      <c r="L4" s="19">
        <f t="shared" si="0"/>
        <v>-37</v>
      </c>
      <c r="M4" s="19">
        <f t="shared" si="0"/>
        <v>67</v>
      </c>
      <c r="N4" s="19">
        <f t="shared" si="0"/>
        <v>-4</v>
      </c>
      <c r="O4" s="19">
        <f t="shared" si="0"/>
        <v>-54</v>
      </c>
      <c r="P4" s="9"/>
      <c r="Q4" s="32">
        <f>J4/B4</f>
        <v>-1.9022708358101405E-3</v>
      </c>
      <c r="R4" s="32">
        <f t="shared" ref="R4:V4" si="1">K4/C4</f>
        <v>-0.12567004169148302</v>
      </c>
      <c r="S4" s="32">
        <f t="shared" si="1"/>
        <v>-5.0408719346049048E-2</v>
      </c>
      <c r="T4" s="32">
        <f t="shared" si="1"/>
        <v>9.6126255380200865E-2</v>
      </c>
      <c r="U4" s="32">
        <f t="shared" si="1"/>
        <v>-5.235602094240838E-3</v>
      </c>
      <c r="V4" s="32">
        <f t="shared" si="1"/>
        <v>-7.1052631578947367E-2</v>
      </c>
      <c r="W4" s="9"/>
      <c r="X4" s="9">
        <f>Aylesbeare!K17</f>
        <v>743.33333333333326</v>
      </c>
      <c r="Y4" s="9">
        <f>Aylesbeare!L17</f>
        <v>740.33000000000015</v>
      </c>
      <c r="Z4" s="19">
        <f>X4-Y4</f>
        <v>3.0033333333331029</v>
      </c>
    </row>
    <row r="5" spans="1:26" ht="18" x14ac:dyDescent="0.35">
      <c r="A5" s="3" t="s">
        <v>539</v>
      </c>
      <c r="B5" s="9">
        <f>Barnstaple!C20</f>
        <v>882</v>
      </c>
      <c r="C5" s="9">
        <f>Barnstaple!D20</f>
        <v>871</v>
      </c>
      <c r="D5" s="9">
        <f>Barnstaple!E20</f>
        <v>832</v>
      </c>
      <c r="E5" s="9">
        <f>Barnstaple!F20</f>
        <v>736.45</v>
      </c>
      <c r="F5" s="9">
        <f>Barnstaple!G20</f>
        <v>747</v>
      </c>
      <c r="G5" s="9">
        <f>Barnstaple!H20</f>
        <v>784.7</v>
      </c>
      <c r="H5" s="9">
        <f>Barnstaple!I20</f>
        <v>797</v>
      </c>
      <c r="I5" s="9"/>
      <c r="J5" s="19">
        <f t="shared" ref="J5:J24" si="2">C5-B5</f>
        <v>-11</v>
      </c>
      <c r="K5" s="19">
        <f t="shared" si="0"/>
        <v>-39</v>
      </c>
      <c r="L5" s="19">
        <f t="shared" si="0"/>
        <v>-95.549999999999955</v>
      </c>
      <c r="M5" s="19">
        <f t="shared" si="0"/>
        <v>10.549999999999955</v>
      </c>
      <c r="N5" s="19">
        <f t="shared" si="0"/>
        <v>37.700000000000045</v>
      </c>
      <c r="O5" s="19">
        <f t="shared" si="0"/>
        <v>12.299999999999955</v>
      </c>
      <c r="P5" s="9"/>
      <c r="Q5" s="32">
        <f t="shared" ref="Q5:Q24" si="3">J5/B5</f>
        <v>-1.2471655328798186E-2</v>
      </c>
      <c r="R5" s="32">
        <f t="shared" ref="R5:R24" si="4">K5/C5</f>
        <v>-4.4776119402985072E-2</v>
      </c>
      <c r="S5" s="32">
        <f t="shared" ref="S5:S24" si="5">L5/D5</f>
        <v>-0.11484374999999994</v>
      </c>
      <c r="T5" s="32">
        <f t="shared" ref="T5:T24" si="6">M5/E5</f>
        <v>1.4325480344897758E-2</v>
      </c>
      <c r="U5" s="32">
        <f t="shared" ref="U5:U24" si="7">N5/F5</f>
        <v>5.0468540829986676E-2</v>
      </c>
      <c r="V5" s="32">
        <f t="shared" ref="V5:V24" si="8">O5/G5</f>
        <v>1.5674780170765838E-2</v>
      </c>
      <c r="W5" s="9"/>
      <c r="X5" s="9">
        <f>Barnstaple!K20</f>
        <v>776.23333333333335</v>
      </c>
      <c r="Y5" s="9">
        <f>Barnstaple!L20</f>
        <v>756.06</v>
      </c>
      <c r="Z5" s="19">
        <f t="shared" ref="Z5:Z24" si="9">X5-Y5</f>
        <v>20.173333333333403</v>
      </c>
    </row>
    <row r="6" spans="1:26" ht="18" x14ac:dyDescent="0.35">
      <c r="A6" s="3" t="s">
        <v>176</v>
      </c>
      <c r="B6" s="9">
        <f>Cadbury!C34</f>
        <v>556</v>
      </c>
      <c r="C6" s="9">
        <f>Cadbury!D34</f>
        <v>549</v>
      </c>
      <c r="D6" s="9">
        <f>Cadbury!E34</f>
        <v>520</v>
      </c>
      <c r="E6" s="9">
        <f>Cadbury!F34</f>
        <v>503</v>
      </c>
      <c r="F6" s="9">
        <f>Cadbury!G34</f>
        <v>512</v>
      </c>
      <c r="G6" s="9">
        <f>Cadbury!H34</f>
        <v>458</v>
      </c>
      <c r="H6" s="9">
        <f>Cadbury!I34</f>
        <v>426</v>
      </c>
      <c r="I6" s="9"/>
      <c r="J6" s="19">
        <f t="shared" si="2"/>
        <v>-7</v>
      </c>
      <c r="K6" s="19">
        <f t="shared" si="0"/>
        <v>-29</v>
      </c>
      <c r="L6" s="19">
        <f t="shared" si="0"/>
        <v>-17</v>
      </c>
      <c r="M6" s="19">
        <f t="shared" si="0"/>
        <v>9</v>
      </c>
      <c r="N6" s="19">
        <f t="shared" si="0"/>
        <v>-54</v>
      </c>
      <c r="O6" s="19">
        <f t="shared" si="0"/>
        <v>-32</v>
      </c>
      <c r="P6" s="9"/>
      <c r="Q6" s="32">
        <f t="shared" si="3"/>
        <v>-1.2589928057553957E-2</v>
      </c>
      <c r="R6" s="32">
        <f t="shared" si="4"/>
        <v>-5.2823315118397086E-2</v>
      </c>
      <c r="S6" s="32">
        <f t="shared" si="5"/>
        <v>-3.2692307692307694E-2</v>
      </c>
      <c r="T6" s="32">
        <f t="shared" si="6"/>
        <v>1.7892644135188866E-2</v>
      </c>
      <c r="U6" s="32">
        <f t="shared" si="7"/>
        <v>-0.10546875</v>
      </c>
      <c r="V6" s="32">
        <f t="shared" si="8"/>
        <v>-6.9868995633187769E-2</v>
      </c>
      <c r="W6" s="9"/>
      <c r="X6" s="9">
        <f>Cadbury!K34</f>
        <v>465.33333333333348</v>
      </c>
      <c r="Y6" s="9">
        <f>Cadbury!L34</f>
        <v>491</v>
      </c>
      <c r="Z6" s="19">
        <f t="shared" si="9"/>
        <v>-25.666666666666515</v>
      </c>
    </row>
    <row r="7" spans="1:26" ht="18" x14ac:dyDescent="0.35">
      <c r="A7" s="3" t="s">
        <v>540</v>
      </c>
      <c r="B7" s="9">
        <f>Christianity!C25</f>
        <v>1622</v>
      </c>
      <c r="C7" s="9">
        <f>Christianity!D25</f>
        <v>1637</v>
      </c>
      <c r="D7" s="9">
        <f>Christianity!E25</f>
        <v>1531</v>
      </c>
      <c r="E7" s="9">
        <f>Christianity!F25</f>
        <v>1338</v>
      </c>
      <c r="F7" s="9">
        <f>Christianity!G25</f>
        <v>1431</v>
      </c>
      <c r="G7" s="9">
        <f>Christianity!H25</f>
        <v>1545.8</v>
      </c>
      <c r="H7" s="9">
        <f>Christianity!I25</f>
        <v>1517.6</v>
      </c>
      <c r="I7" s="9"/>
      <c r="J7" s="19">
        <f t="shared" si="2"/>
        <v>15</v>
      </c>
      <c r="K7" s="19">
        <f t="shared" si="0"/>
        <v>-106</v>
      </c>
      <c r="L7" s="19">
        <f t="shared" si="0"/>
        <v>-193</v>
      </c>
      <c r="M7" s="19">
        <f t="shared" si="0"/>
        <v>93</v>
      </c>
      <c r="N7" s="19">
        <f t="shared" si="0"/>
        <v>114.79999999999995</v>
      </c>
      <c r="O7" s="19">
        <f t="shared" si="0"/>
        <v>-28.200000000000045</v>
      </c>
      <c r="P7" s="9"/>
      <c r="Q7" s="32">
        <f t="shared" si="3"/>
        <v>9.2478421701602965E-3</v>
      </c>
      <c r="R7" s="32">
        <f t="shared" si="4"/>
        <v>-6.4752596212584002E-2</v>
      </c>
      <c r="S7" s="32">
        <f t="shared" si="5"/>
        <v>-0.12606139777922926</v>
      </c>
      <c r="T7" s="32">
        <f t="shared" si="6"/>
        <v>6.9506726457399109E-2</v>
      </c>
      <c r="U7" s="32">
        <f t="shared" si="7"/>
        <v>8.0223619846261321E-2</v>
      </c>
      <c r="V7" s="32">
        <f t="shared" si="8"/>
        <v>-1.8242980980721985E-2</v>
      </c>
      <c r="W7" s="9"/>
      <c r="X7" s="9">
        <f>Christianity!K25</f>
        <v>1498.1333333333332</v>
      </c>
      <c r="Y7" s="9">
        <f>Christianity!L25</f>
        <v>1438.27</v>
      </c>
      <c r="Z7" s="19">
        <f t="shared" si="9"/>
        <v>59.86333333333323</v>
      </c>
    </row>
    <row r="8" spans="1:26" ht="18" x14ac:dyDescent="0.35">
      <c r="A8" s="3" t="s">
        <v>576</v>
      </c>
      <c r="B8" s="9">
        <f>'Cullompton &amp; Tiverton'!C41</f>
        <v>1318.5</v>
      </c>
      <c r="C8" s="9">
        <f>'Cullompton &amp; Tiverton'!D41</f>
        <v>1299.5</v>
      </c>
      <c r="D8" s="9">
        <f>'Cullompton &amp; Tiverton'!E41</f>
        <v>1228.8</v>
      </c>
      <c r="E8" s="9">
        <f>'Cullompton &amp; Tiverton'!F41</f>
        <v>1109</v>
      </c>
      <c r="F8" s="9">
        <f>'Cullompton &amp; Tiverton'!G41</f>
        <v>1101</v>
      </c>
      <c r="G8" s="9">
        <f>'Cullompton &amp; Tiverton'!H41</f>
        <v>1103.6999999999998</v>
      </c>
      <c r="H8" s="9">
        <f>'Cullompton &amp; Tiverton'!I41</f>
        <v>1094.5900000000001</v>
      </c>
      <c r="I8" s="9"/>
      <c r="J8" s="19">
        <f t="shared" si="2"/>
        <v>-19</v>
      </c>
      <c r="K8" s="19">
        <f t="shared" si="0"/>
        <v>-70.700000000000045</v>
      </c>
      <c r="L8" s="19">
        <f t="shared" si="0"/>
        <v>-119.79999999999995</v>
      </c>
      <c r="M8" s="19">
        <f t="shared" si="0"/>
        <v>-8</v>
      </c>
      <c r="N8" s="19">
        <f t="shared" si="0"/>
        <v>2.6999999999998181</v>
      </c>
      <c r="O8" s="19">
        <f t="shared" si="0"/>
        <v>-9.1099999999996726</v>
      </c>
      <c r="P8" s="9"/>
      <c r="Q8" s="32">
        <f t="shared" si="3"/>
        <v>-1.441031475161168E-2</v>
      </c>
      <c r="R8" s="32">
        <f t="shared" si="4"/>
        <v>-5.4405540592535627E-2</v>
      </c>
      <c r="S8" s="32">
        <f t="shared" si="5"/>
        <v>-9.7493489583333301E-2</v>
      </c>
      <c r="T8" s="32">
        <f t="shared" si="6"/>
        <v>-7.2137060414788094E-3</v>
      </c>
      <c r="U8" s="32">
        <f t="shared" si="7"/>
        <v>2.4523160762941129E-3</v>
      </c>
      <c r="V8" s="32">
        <f t="shared" si="8"/>
        <v>-8.2540545438068991E-3</v>
      </c>
      <c r="W8" s="9"/>
      <c r="X8" s="9">
        <f>'Cullompton &amp; Tiverton'!K41</f>
        <v>1099.7633333333335</v>
      </c>
      <c r="Y8" s="9">
        <f>'Cullompton &amp; Tiverton'!L41</f>
        <v>1104.56</v>
      </c>
      <c r="Z8" s="19">
        <f t="shared" si="9"/>
        <v>-4.7966666666663968</v>
      </c>
    </row>
    <row r="9" spans="1:26" ht="18" x14ac:dyDescent="0.35">
      <c r="A9" s="3" t="s">
        <v>28</v>
      </c>
      <c r="B9" s="9">
        <f>Hartland!C22</f>
        <v>522</v>
      </c>
      <c r="C9" s="9">
        <f>Hartland!D22</f>
        <v>496</v>
      </c>
      <c r="D9" s="9">
        <f>Hartland!E22</f>
        <v>468</v>
      </c>
      <c r="E9" s="9">
        <f>Hartland!F22</f>
        <v>437.25</v>
      </c>
      <c r="F9" s="9">
        <f>Hartland!G22</f>
        <v>441</v>
      </c>
      <c r="G9" s="9">
        <f>Hartland!H22</f>
        <v>416</v>
      </c>
      <c r="H9" s="9">
        <f>Hartland!I22</f>
        <v>425</v>
      </c>
      <c r="I9" s="9"/>
      <c r="J9" s="19">
        <f t="shared" si="2"/>
        <v>-26</v>
      </c>
      <c r="K9" s="19">
        <f t="shared" si="0"/>
        <v>-28</v>
      </c>
      <c r="L9" s="19">
        <f t="shared" si="0"/>
        <v>-30.75</v>
      </c>
      <c r="M9" s="19">
        <f t="shared" si="0"/>
        <v>3.75</v>
      </c>
      <c r="N9" s="19">
        <f t="shared" si="0"/>
        <v>-25</v>
      </c>
      <c r="O9" s="19">
        <f t="shared" si="0"/>
        <v>9</v>
      </c>
      <c r="P9" s="9"/>
      <c r="Q9" s="32">
        <f t="shared" si="3"/>
        <v>-4.9808429118773943E-2</v>
      </c>
      <c r="R9" s="32">
        <f t="shared" si="4"/>
        <v>-5.6451612903225805E-2</v>
      </c>
      <c r="S9" s="32">
        <f t="shared" si="5"/>
        <v>-6.5705128205128208E-2</v>
      </c>
      <c r="T9" s="32">
        <f t="shared" si="6"/>
        <v>8.5763293310463125E-3</v>
      </c>
      <c r="U9" s="32">
        <f t="shared" si="7"/>
        <v>-5.6689342403628121E-2</v>
      </c>
      <c r="V9" s="32">
        <f t="shared" si="8"/>
        <v>2.1634615384615384E-2</v>
      </c>
      <c r="W9" s="9"/>
      <c r="X9" s="9">
        <f>Hartland!K22</f>
        <v>427.33333333333343</v>
      </c>
      <c r="Y9" s="9">
        <f>Hartland!L22</f>
        <v>431.41</v>
      </c>
      <c r="Z9" s="19">
        <f t="shared" si="9"/>
        <v>-4.0766666666665969</v>
      </c>
    </row>
    <row r="10" spans="1:26" ht="18" x14ac:dyDescent="0.35">
      <c r="A10" s="3" t="s">
        <v>131</v>
      </c>
      <c r="B10" s="9">
        <f>Holsworthy!C25</f>
        <v>212</v>
      </c>
      <c r="C10" s="9">
        <f>Holsworthy!D25</f>
        <v>216</v>
      </c>
      <c r="D10" s="9">
        <f>Holsworthy!E25</f>
        <v>195</v>
      </c>
      <c r="E10" s="9">
        <f>Holsworthy!F25</f>
        <v>161</v>
      </c>
      <c r="F10" s="9">
        <f>Holsworthy!G25</f>
        <v>165</v>
      </c>
      <c r="G10" s="9">
        <f>Holsworthy!H25</f>
        <v>160</v>
      </c>
      <c r="H10" s="9">
        <f>Holsworthy!I25</f>
        <v>175</v>
      </c>
      <c r="I10" s="9"/>
      <c r="J10" s="19">
        <f t="shared" si="2"/>
        <v>4</v>
      </c>
      <c r="K10" s="19">
        <f t="shared" si="0"/>
        <v>-21</v>
      </c>
      <c r="L10" s="19">
        <f t="shared" si="0"/>
        <v>-34</v>
      </c>
      <c r="M10" s="19">
        <f t="shared" si="0"/>
        <v>4</v>
      </c>
      <c r="N10" s="19">
        <f t="shared" si="0"/>
        <v>-5</v>
      </c>
      <c r="O10" s="19">
        <f t="shared" si="0"/>
        <v>15</v>
      </c>
      <c r="P10" s="9"/>
      <c r="Q10" s="32">
        <f t="shared" si="3"/>
        <v>1.8867924528301886E-2</v>
      </c>
      <c r="R10" s="32">
        <f t="shared" si="4"/>
        <v>-9.7222222222222224E-2</v>
      </c>
      <c r="S10" s="32">
        <f t="shared" si="5"/>
        <v>-0.17435897435897435</v>
      </c>
      <c r="T10" s="32">
        <f t="shared" si="6"/>
        <v>2.4844720496894408E-2</v>
      </c>
      <c r="U10" s="32">
        <f t="shared" si="7"/>
        <v>-3.0303030303030304E-2</v>
      </c>
      <c r="V10" s="32">
        <f t="shared" si="8"/>
        <v>9.375E-2</v>
      </c>
      <c r="W10" s="9"/>
      <c r="X10" s="9">
        <f>Holsworthy!K25</f>
        <v>166.66666666666666</v>
      </c>
      <c r="Y10" s="9">
        <f>Holsworthy!L25</f>
        <v>162.01</v>
      </c>
      <c r="Z10" s="19">
        <f t="shared" si="9"/>
        <v>4.6566666666666663</v>
      </c>
    </row>
    <row r="11" spans="1:26" ht="18" x14ac:dyDescent="0.35">
      <c r="A11" s="3" t="s">
        <v>541</v>
      </c>
      <c r="B11" s="9">
        <f>Honiton!C39</f>
        <v>1089</v>
      </c>
      <c r="C11" s="9">
        <f>Honiton!D39</f>
        <v>1075</v>
      </c>
      <c r="D11" s="9">
        <f>Honiton!E39</f>
        <v>980</v>
      </c>
      <c r="E11" s="9">
        <f>Honiton!F39</f>
        <v>923.1</v>
      </c>
      <c r="F11" s="9">
        <f>Honiton!G39</f>
        <v>887</v>
      </c>
      <c r="G11" s="9">
        <f>Honiton!H39</f>
        <v>847</v>
      </c>
      <c r="H11" s="9">
        <f>Honiton!I39</f>
        <v>844</v>
      </c>
      <c r="I11" s="9"/>
      <c r="J11" s="19">
        <f t="shared" si="2"/>
        <v>-14</v>
      </c>
      <c r="K11" s="19">
        <f t="shared" si="0"/>
        <v>-95</v>
      </c>
      <c r="L11" s="19">
        <f t="shared" si="0"/>
        <v>-56.899999999999977</v>
      </c>
      <c r="M11" s="19">
        <f t="shared" si="0"/>
        <v>-36.100000000000023</v>
      </c>
      <c r="N11" s="19">
        <f t="shared" si="0"/>
        <v>-40</v>
      </c>
      <c r="O11" s="19">
        <f t="shared" si="0"/>
        <v>-3</v>
      </c>
      <c r="P11" s="9"/>
      <c r="Q11" s="32">
        <f t="shared" si="3"/>
        <v>-1.2855831037649219E-2</v>
      </c>
      <c r="R11" s="32">
        <f t="shared" si="4"/>
        <v>-8.8372093023255813E-2</v>
      </c>
      <c r="S11" s="32">
        <f t="shared" si="5"/>
        <v>-5.8061224489795893E-2</v>
      </c>
      <c r="T11" s="32">
        <f t="shared" si="6"/>
        <v>-3.9107355649442122E-2</v>
      </c>
      <c r="U11" s="32">
        <f t="shared" si="7"/>
        <v>-4.5095828635851182E-2</v>
      </c>
      <c r="V11" s="32">
        <f t="shared" si="8"/>
        <v>-3.5419126328217238E-3</v>
      </c>
      <c r="W11" s="9"/>
      <c r="X11" s="9">
        <f>Honiton!K39</f>
        <v>859.33333333333337</v>
      </c>
      <c r="Y11" s="9">
        <f>Honiton!L39</f>
        <v>885.69</v>
      </c>
      <c r="Z11" s="19">
        <f t="shared" si="9"/>
        <v>-26.356666666666683</v>
      </c>
    </row>
    <row r="12" spans="1:26" ht="18" x14ac:dyDescent="0.35">
      <c r="A12" s="3" t="s">
        <v>316</v>
      </c>
      <c r="B12" s="9">
        <f>Ivybridge!C15</f>
        <v>387</v>
      </c>
      <c r="C12" s="9">
        <f>Ivybridge!D15</f>
        <v>372</v>
      </c>
      <c r="D12" s="9">
        <f>Ivybridge!E15</f>
        <v>364</v>
      </c>
      <c r="E12" s="9">
        <f>Ivybridge!F15</f>
        <v>318</v>
      </c>
      <c r="F12" s="9">
        <f>Ivybridge!G15</f>
        <v>289</v>
      </c>
      <c r="G12" s="9">
        <f>Ivybridge!H15</f>
        <v>306</v>
      </c>
      <c r="H12" s="9">
        <f>Ivybridge!I15</f>
        <v>293.39999999999998</v>
      </c>
      <c r="I12" s="9"/>
      <c r="J12" s="19">
        <f t="shared" si="2"/>
        <v>-15</v>
      </c>
      <c r="K12" s="19">
        <f t="shared" si="0"/>
        <v>-8</v>
      </c>
      <c r="L12" s="19">
        <f t="shared" si="0"/>
        <v>-46</v>
      </c>
      <c r="M12" s="19">
        <f t="shared" si="0"/>
        <v>-29</v>
      </c>
      <c r="N12" s="19">
        <f t="shared" si="0"/>
        <v>17</v>
      </c>
      <c r="O12" s="19">
        <f t="shared" si="0"/>
        <v>-12.600000000000023</v>
      </c>
      <c r="P12" s="9"/>
      <c r="Q12" s="32">
        <f t="shared" si="3"/>
        <v>-3.875968992248062E-2</v>
      </c>
      <c r="R12" s="32">
        <f t="shared" si="4"/>
        <v>-2.1505376344086023E-2</v>
      </c>
      <c r="S12" s="32">
        <f t="shared" si="5"/>
        <v>-0.12637362637362637</v>
      </c>
      <c r="T12" s="32">
        <f t="shared" si="6"/>
        <v>-9.1194968553459113E-2</v>
      </c>
      <c r="U12" s="32">
        <f t="shared" si="7"/>
        <v>5.8823529411764705E-2</v>
      </c>
      <c r="V12" s="32">
        <f t="shared" si="8"/>
        <v>-4.117647058823537E-2</v>
      </c>
      <c r="W12" s="9"/>
      <c r="X12" s="9">
        <f>Ivybridge!K15</f>
        <v>296.13333333333333</v>
      </c>
      <c r="Y12" s="9">
        <f>Ivybridge!L15</f>
        <v>304.33</v>
      </c>
      <c r="Z12" s="19">
        <f t="shared" si="9"/>
        <v>-8.1966666666666583</v>
      </c>
    </row>
    <row r="13" spans="1:26" ht="18" x14ac:dyDescent="0.35">
      <c r="A13" s="3" t="s">
        <v>254</v>
      </c>
      <c r="B13" s="9">
        <f>Kenn!C30</f>
        <v>794</v>
      </c>
      <c r="C13" s="9">
        <f>Kenn!D30</f>
        <v>788</v>
      </c>
      <c r="D13" s="9">
        <f>Kenn!E30</f>
        <v>696</v>
      </c>
      <c r="E13" s="9">
        <f>Kenn!F30</f>
        <v>637</v>
      </c>
      <c r="F13" s="9">
        <f>Kenn!G30</f>
        <v>611</v>
      </c>
      <c r="G13" s="9">
        <f>Kenn!H30</f>
        <v>620</v>
      </c>
      <c r="H13" s="9">
        <f>Kenn!I30</f>
        <v>598</v>
      </c>
      <c r="I13" s="9"/>
      <c r="J13" s="19">
        <f t="shared" si="2"/>
        <v>-6</v>
      </c>
      <c r="K13" s="19">
        <f t="shared" si="0"/>
        <v>-92</v>
      </c>
      <c r="L13" s="19">
        <f t="shared" si="0"/>
        <v>-59</v>
      </c>
      <c r="M13" s="19">
        <f t="shared" si="0"/>
        <v>-26</v>
      </c>
      <c r="N13" s="19">
        <f t="shared" si="0"/>
        <v>9</v>
      </c>
      <c r="O13" s="19">
        <f t="shared" si="0"/>
        <v>-22</v>
      </c>
      <c r="P13" s="9"/>
      <c r="Q13" s="32">
        <f t="shared" si="3"/>
        <v>-7.556675062972292E-3</v>
      </c>
      <c r="R13" s="32">
        <f t="shared" si="4"/>
        <v>-0.116751269035533</v>
      </c>
      <c r="S13" s="32">
        <f t="shared" si="5"/>
        <v>-8.4770114942528729E-2</v>
      </c>
      <c r="T13" s="32">
        <f t="shared" si="6"/>
        <v>-4.0816326530612242E-2</v>
      </c>
      <c r="U13" s="32">
        <f t="shared" si="7"/>
        <v>1.4729950900163666E-2</v>
      </c>
      <c r="V13" s="32">
        <f t="shared" si="8"/>
        <v>-3.5483870967741936E-2</v>
      </c>
      <c r="W13" s="9"/>
      <c r="X13" s="9">
        <f>Kenn!K30</f>
        <v>609.66666666666663</v>
      </c>
      <c r="Y13" s="9">
        <f>Kenn!L30</f>
        <v>622.66999999999996</v>
      </c>
      <c r="Z13" s="19">
        <f t="shared" si="9"/>
        <v>-13.00333333333333</v>
      </c>
    </row>
    <row r="14" spans="1:26" ht="18" x14ac:dyDescent="0.35">
      <c r="A14" s="3" t="s">
        <v>1022</v>
      </c>
      <c r="B14" s="9">
        <f>'Newton Abbot '!C33</f>
        <v>1092</v>
      </c>
      <c r="C14" s="9">
        <f>'Newton Abbot '!D33</f>
        <v>1121</v>
      </c>
      <c r="D14" s="9">
        <f>'Newton Abbot '!E33</f>
        <v>1045</v>
      </c>
      <c r="E14" s="9">
        <f>'Newton Abbot '!F33</f>
        <v>955</v>
      </c>
      <c r="F14" s="9">
        <f>'Newton Abbot '!G33</f>
        <v>989</v>
      </c>
      <c r="G14" s="9">
        <f>'Newton Abbot '!H33</f>
        <v>992.5</v>
      </c>
      <c r="H14" s="9">
        <f>'Newton Abbot '!I33</f>
        <v>955.5</v>
      </c>
      <c r="I14" s="9"/>
      <c r="J14" s="19">
        <f t="shared" si="2"/>
        <v>29</v>
      </c>
      <c r="K14" s="19">
        <f t="shared" si="0"/>
        <v>-76</v>
      </c>
      <c r="L14" s="19">
        <f t="shared" si="0"/>
        <v>-90</v>
      </c>
      <c r="M14" s="19">
        <f t="shared" si="0"/>
        <v>34</v>
      </c>
      <c r="N14" s="19">
        <f t="shared" si="0"/>
        <v>3.5</v>
      </c>
      <c r="O14" s="19">
        <f t="shared" si="0"/>
        <v>-37</v>
      </c>
      <c r="P14" s="9"/>
      <c r="Q14" s="32">
        <f t="shared" si="3"/>
        <v>2.6556776556776556E-2</v>
      </c>
      <c r="R14" s="32">
        <f t="shared" si="4"/>
        <v>-6.7796610169491525E-2</v>
      </c>
      <c r="S14" s="32">
        <f t="shared" si="5"/>
        <v>-8.6124401913875603E-2</v>
      </c>
      <c r="T14" s="32">
        <f t="shared" si="6"/>
        <v>3.5602094240837698E-2</v>
      </c>
      <c r="U14" s="32">
        <f t="shared" si="7"/>
        <v>3.5389282103134479E-3</v>
      </c>
      <c r="V14" s="32">
        <f t="shared" si="8"/>
        <v>-3.7279596977329972E-2</v>
      </c>
      <c r="W14" s="9"/>
      <c r="X14" s="9">
        <f>'Newton Abbot '!K33</f>
        <v>979</v>
      </c>
      <c r="Y14" s="9">
        <f>'Newton Abbot '!L33</f>
        <v>978.84999999999991</v>
      </c>
      <c r="Z14" s="19">
        <f t="shared" si="9"/>
        <v>0.15000000000009095</v>
      </c>
    </row>
    <row r="15" spans="1:26" ht="18" x14ac:dyDescent="0.35">
      <c r="A15" s="3" t="s">
        <v>419</v>
      </c>
      <c r="B15" s="9">
        <f>Okehampton!C33</f>
        <v>607</v>
      </c>
      <c r="C15" s="9">
        <f>Okehampton!D33</f>
        <v>596</v>
      </c>
      <c r="D15" s="9">
        <f>Okehampton!E33</f>
        <v>560</v>
      </c>
      <c r="E15" s="9">
        <f>Okehampton!F33</f>
        <v>564</v>
      </c>
      <c r="F15" s="9">
        <f>Okehampton!G33</f>
        <v>558</v>
      </c>
      <c r="G15" s="9">
        <f>Okehampton!H33</f>
        <v>555</v>
      </c>
      <c r="H15" s="9">
        <f>Okehampton!I33</f>
        <v>561</v>
      </c>
      <c r="I15" s="9"/>
      <c r="J15" s="19">
        <f t="shared" si="2"/>
        <v>-11</v>
      </c>
      <c r="K15" s="19">
        <f t="shared" si="0"/>
        <v>-36</v>
      </c>
      <c r="L15" s="19">
        <f t="shared" si="0"/>
        <v>4</v>
      </c>
      <c r="M15" s="19">
        <f t="shared" si="0"/>
        <v>-6</v>
      </c>
      <c r="N15" s="19">
        <f t="shared" si="0"/>
        <v>-3</v>
      </c>
      <c r="O15" s="19">
        <f t="shared" si="0"/>
        <v>6</v>
      </c>
      <c r="P15" s="9"/>
      <c r="Q15" s="32">
        <f t="shared" si="3"/>
        <v>-1.8121911037891267E-2</v>
      </c>
      <c r="R15" s="32">
        <f t="shared" si="4"/>
        <v>-6.0402684563758392E-2</v>
      </c>
      <c r="S15" s="32">
        <f t="shared" si="5"/>
        <v>7.1428571428571426E-3</v>
      </c>
      <c r="T15" s="32">
        <f t="shared" si="6"/>
        <v>-1.0638297872340425E-2</v>
      </c>
      <c r="U15" s="32">
        <f t="shared" si="7"/>
        <v>-5.3763440860215058E-3</v>
      </c>
      <c r="V15" s="32">
        <f t="shared" si="8"/>
        <v>1.0810810810810811E-2</v>
      </c>
      <c r="W15" s="9"/>
      <c r="X15" s="9">
        <f>Okehampton!K33</f>
        <v>558</v>
      </c>
      <c r="Y15" s="9">
        <f>Okehampton!L33</f>
        <v>559.02</v>
      </c>
      <c r="Z15" s="19">
        <f t="shared" si="9"/>
        <v>-1.0199999999999818</v>
      </c>
    </row>
    <row r="16" spans="1:26" ht="18" x14ac:dyDescent="0.35">
      <c r="A16" s="3" t="s">
        <v>542</v>
      </c>
      <c r="B16" s="9">
        <f>Ottery!C28</f>
        <v>1268.0999999999999</v>
      </c>
      <c r="C16" s="9">
        <f>Ottery!D28</f>
        <v>1233.0999999999999</v>
      </c>
      <c r="D16" s="9">
        <f>Ottery!E28</f>
        <v>1160.4000000000001</v>
      </c>
      <c r="E16" s="9">
        <f>Ottery!F28</f>
        <v>1052.7</v>
      </c>
      <c r="F16" s="9">
        <f>Ottery!G28</f>
        <v>1021</v>
      </c>
      <c r="G16" s="9">
        <f>Ottery!H28</f>
        <v>952</v>
      </c>
      <c r="H16" s="9">
        <f>Ottery!I28</f>
        <v>960.5</v>
      </c>
      <c r="I16" s="9"/>
      <c r="J16" s="19">
        <f t="shared" si="2"/>
        <v>-35</v>
      </c>
      <c r="K16" s="19">
        <f t="shared" si="0"/>
        <v>-72.699999999999818</v>
      </c>
      <c r="L16" s="19">
        <f t="shared" si="0"/>
        <v>-107.70000000000005</v>
      </c>
      <c r="M16" s="19">
        <f t="shared" si="0"/>
        <v>-31.700000000000045</v>
      </c>
      <c r="N16" s="19">
        <f t="shared" si="0"/>
        <v>-69</v>
      </c>
      <c r="O16" s="19">
        <f t="shared" si="0"/>
        <v>8.5</v>
      </c>
      <c r="P16" s="9"/>
      <c r="Q16" s="32">
        <f t="shared" si="3"/>
        <v>-2.7600346975790554E-2</v>
      </c>
      <c r="R16" s="32">
        <f t="shared" si="4"/>
        <v>-5.8957099991890215E-2</v>
      </c>
      <c r="S16" s="32">
        <f t="shared" si="5"/>
        <v>-9.2812823164426086E-2</v>
      </c>
      <c r="T16" s="32">
        <f t="shared" si="6"/>
        <v>-3.0113042652227646E-2</v>
      </c>
      <c r="U16" s="32">
        <f t="shared" si="7"/>
        <v>-6.7580803134182174E-2</v>
      </c>
      <c r="V16" s="32">
        <f t="shared" si="8"/>
        <v>8.9285714285714281E-3</v>
      </c>
      <c r="W16" s="9"/>
      <c r="X16" s="9">
        <f>Ottery!K28</f>
        <v>977.83333333333348</v>
      </c>
      <c r="Y16" s="9">
        <f>Ottery!L28</f>
        <v>1008.5500000000002</v>
      </c>
      <c r="Z16" s="19">
        <f t="shared" si="9"/>
        <v>-30.716666666666697</v>
      </c>
    </row>
    <row r="17" spans="1:26" ht="18" x14ac:dyDescent="0.35">
      <c r="A17" s="3" t="s">
        <v>543</v>
      </c>
      <c r="B17" s="9">
        <f>'Plymouth City'!C36</f>
        <v>2112.4</v>
      </c>
      <c r="C17" s="9">
        <f>'Plymouth City'!D36</f>
        <v>2200</v>
      </c>
      <c r="D17" s="9">
        <f>'Plymouth City'!E36</f>
        <v>2111</v>
      </c>
      <c r="E17" s="9">
        <f>'Plymouth City'!F36</f>
        <v>1808.6</v>
      </c>
      <c r="F17" s="9">
        <f>'Plymouth City'!G36</f>
        <v>1803.5</v>
      </c>
      <c r="G17" s="9">
        <f>'Plymouth City'!H36</f>
        <v>1747.5</v>
      </c>
      <c r="H17" s="9">
        <f>'Plymouth City'!I36</f>
        <v>1761.6</v>
      </c>
      <c r="I17" s="9"/>
      <c r="J17" s="19">
        <f t="shared" si="2"/>
        <v>87.599999999999909</v>
      </c>
      <c r="K17" s="19">
        <f t="shared" si="0"/>
        <v>-89</v>
      </c>
      <c r="L17" s="19">
        <f t="shared" si="0"/>
        <v>-302.40000000000009</v>
      </c>
      <c r="M17" s="19">
        <f t="shared" si="0"/>
        <v>-5.0999999999999091</v>
      </c>
      <c r="N17" s="19">
        <f t="shared" si="0"/>
        <v>-56</v>
      </c>
      <c r="O17" s="19">
        <f t="shared" si="0"/>
        <v>14.099999999999909</v>
      </c>
      <c r="P17" s="9"/>
      <c r="Q17" s="32">
        <f t="shared" si="3"/>
        <v>4.1469418670706262E-2</v>
      </c>
      <c r="R17" s="32">
        <f t="shared" si="4"/>
        <v>-4.0454545454545451E-2</v>
      </c>
      <c r="S17" s="32">
        <f t="shared" si="5"/>
        <v>-0.14324964471814311</v>
      </c>
      <c r="T17" s="32">
        <f t="shared" si="6"/>
        <v>-2.8198606657082325E-3</v>
      </c>
      <c r="U17" s="32">
        <f t="shared" si="7"/>
        <v>-3.1050734682561684E-2</v>
      </c>
      <c r="V17" s="32">
        <f t="shared" si="8"/>
        <v>8.0686695278969437E-3</v>
      </c>
      <c r="W17" s="9"/>
      <c r="X17" s="9">
        <f>'Plymouth City'!K36</f>
        <v>1770.8666666666666</v>
      </c>
      <c r="Y17" s="9">
        <f>'Plymouth City'!L36</f>
        <v>1821.7</v>
      </c>
      <c r="Z17" s="19">
        <f t="shared" si="9"/>
        <v>-50.833333333333485</v>
      </c>
    </row>
    <row r="18" spans="1:26" ht="18" x14ac:dyDescent="0.35">
      <c r="A18" s="3" t="s">
        <v>51</v>
      </c>
      <c r="B18" s="9">
        <f>Shirwell!C29</f>
        <v>479</v>
      </c>
      <c r="C18" s="9">
        <f>Shirwell!D29</f>
        <v>485</v>
      </c>
      <c r="D18" s="9">
        <f>Shirwell!E29</f>
        <v>420</v>
      </c>
      <c r="E18" s="9">
        <f>Shirwell!F29</f>
        <v>362</v>
      </c>
      <c r="F18" s="9">
        <f>Shirwell!G29</f>
        <v>382.33</v>
      </c>
      <c r="G18" s="9">
        <f>Shirwell!H29</f>
        <v>404.77</v>
      </c>
      <c r="H18" s="9">
        <f>Shirwell!I29</f>
        <v>416.65999999999997</v>
      </c>
      <c r="I18" s="9"/>
      <c r="J18" s="19">
        <f t="shared" si="2"/>
        <v>6</v>
      </c>
      <c r="K18" s="19">
        <f t="shared" si="0"/>
        <v>-65</v>
      </c>
      <c r="L18" s="19">
        <f t="shared" si="0"/>
        <v>-58</v>
      </c>
      <c r="M18" s="19">
        <f t="shared" si="0"/>
        <v>20.329999999999984</v>
      </c>
      <c r="N18" s="19">
        <f t="shared" si="0"/>
        <v>22.439999999999998</v>
      </c>
      <c r="O18" s="19">
        <f t="shared" si="0"/>
        <v>11.889999999999986</v>
      </c>
      <c r="P18" s="9"/>
      <c r="Q18" s="32">
        <f t="shared" si="3"/>
        <v>1.2526096033402923E-2</v>
      </c>
      <c r="R18" s="32">
        <f t="shared" si="4"/>
        <v>-0.13402061855670103</v>
      </c>
      <c r="S18" s="32">
        <f t="shared" si="5"/>
        <v>-0.1380952380952381</v>
      </c>
      <c r="T18" s="32">
        <f t="shared" si="6"/>
        <v>5.6160220994475096E-2</v>
      </c>
      <c r="U18" s="32">
        <f t="shared" si="7"/>
        <v>5.869275233437083E-2</v>
      </c>
      <c r="V18" s="32">
        <f t="shared" si="8"/>
        <v>2.9374706623514556E-2</v>
      </c>
      <c r="W18" s="9"/>
      <c r="X18" s="9">
        <f>Shirwell!K29</f>
        <v>401.25333333333333</v>
      </c>
      <c r="Y18" s="9">
        <f>Shirwell!L29</f>
        <v>383.03999999999996</v>
      </c>
      <c r="Z18" s="19">
        <f t="shared" si="9"/>
        <v>18.213333333333367</v>
      </c>
    </row>
    <row r="19" spans="1:26" ht="18" x14ac:dyDescent="0.35">
      <c r="A19" s="3" t="s">
        <v>82</v>
      </c>
      <c r="B19" s="9">
        <f>'South Molton'!C33</f>
        <v>489</v>
      </c>
      <c r="C19" s="9">
        <f>'South Molton'!D33</f>
        <v>503</v>
      </c>
      <c r="D19" s="9">
        <f>'South Molton'!E33</f>
        <v>430</v>
      </c>
      <c r="E19" s="9">
        <f>'South Molton'!F33</f>
        <v>429.3</v>
      </c>
      <c r="F19" s="9">
        <f>'South Molton'!G33</f>
        <v>403</v>
      </c>
      <c r="G19" s="9">
        <f>'South Molton'!H33</f>
        <v>392</v>
      </c>
      <c r="H19" s="9">
        <f>'South Molton'!I33</f>
        <v>381.5</v>
      </c>
      <c r="I19" s="9"/>
      <c r="J19" s="19">
        <f t="shared" si="2"/>
        <v>14</v>
      </c>
      <c r="K19" s="19">
        <f t="shared" si="0"/>
        <v>-73</v>
      </c>
      <c r="L19" s="19">
        <f t="shared" si="0"/>
        <v>-0.69999999999998863</v>
      </c>
      <c r="M19" s="19">
        <f t="shared" si="0"/>
        <v>-26.300000000000011</v>
      </c>
      <c r="N19" s="19">
        <f t="shared" si="0"/>
        <v>-11</v>
      </c>
      <c r="O19" s="19">
        <f t="shared" si="0"/>
        <v>-10.5</v>
      </c>
      <c r="P19" s="9"/>
      <c r="Q19" s="32">
        <f t="shared" si="3"/>
        <v>2.8629856850715747E-2</v>
      </c>
      <c r="R19" s="32">
        <f t="shared" si="4"/>
        <v>-0.14512922465208747</v>
      </c>
      <c r="S19" s="32">
        <f t="shared" si="5"/>
        <v>-1.6279069767441597E-3</v>
      </c>
      <c r="T19" s="32">
        <f t="shared" si="6"/>
        <v>-6.1262520382017259E-2</v>
      </c>
      <c r="U19" s="32">
        <f t="shared" si="7"/>
        <v>-2.729528535980149E-2</v>
      </c>
      <c r="V19" s="32">
        <f t="shared" si="8"/>
        <v>-2.6785714285714284E-2</v>
      </c>
      <c r="W19" s="9"/>
      <c r="X19" s="9">
        <f>'South Molton'!K33</f>
        <v>392.16666666666669</v>
      </c>
      <c r="Y19" s="9">
        <f>'South Molton'!L33</f>
        <v>408.09</v>
      </c>
      <c r="Z19" s="19">
        <f t="shared" si="9"/>
        <v>-15.923333333333289</v>
      </c>
    </row>
    <row r="20" spans="1:26" ht="18" x14ac:dyDescent="0.35">
      <c r="A20" s="3" t="s">
        <v>365</v>
      </c>
      <c r="B20" s="9">
        <f>Tavistock!C31</f>
        <v>749</v>
      </c>
      <c r="C20" s="9">
        <f>Tavistock!D31</f>
        <v>749</v>
      </c>
      <c r="D20" s="9">
        <f>Tavistock!E31</f>
        <v>658</v>
      </c>
      <c r="E20" s="9">
        <f>Tavistock!F31</f>
        <v>610</v>
      </c>
      <c r="F20" s="9">
        <f>Tavistock!G31</f>
        <v>598</v>
      </c>
      <c r="G20" s="9">
        <f>Tavistock!H31</f>
        <v>597</v>
      </c>
      <c r="H20" s="9">
        <f>Tavistock!I31</f>
        <v>578.46669999999995</v>
      </c>
      <c r="I20" s="9"/>
      <c r="J20" s="19">
        <f t="shared" si="2"/>
        <v>0</v>
      </c>
      <c r="K20" s="19">
        <f t="shared" ref="K20:K24" si="10">D20-C20</f>
        <v>-91</v>
      </c>
      <c r="L20" s="19">
        <f t="shared" ref="L20:L24" si="11">E20-D20</f>
        <v>-48</v>
      </c>
      <c r="M20" s="19">
        <f t="shared" ref="M20:M24" si="12">F20-E20</f>
        <v>-12</v>
      </c>
      <c r="N20" s="19">
        <f t="shared" ref="N20:N24" si="13">G20-F20</f>
        <v>-1</v>
      </c>
      <c r="O20" s="19">
        <f t="shared" ref="O20:O24" si="14">H20-G20</f>
        <v>-18.533300000000054</v>
      </c>
      <c r="P20" s="9"/>
      <c r="Q20" s="32">
        <f t="shared" si="3"/>
        <v>0</v>
      </c>
      <c r="R20" s="32">
        <f t="shared" si="4"/>
        <v>-0.12149532710280374</v>
      </c>
      <c r="S20" s="32">
        <f t="shared" si="5"/>
        <v>-7.29483282674772E-2</v>
      </c>
      <c r="T20" s="32">
        <f t="shared" si="6"/>
        <v>-1.9672131147540985E-2</v>
      </c>
      <c r="U20" s="32">
        <f t="shared" si="7"/>
        <v>-1.6722408026755853E-3</v>
      </c>
      <c r="V20" s="32">
        <f t="shared" si="8"/>
        <v>-3.1044053601340122E-2</v>
      </c>
      <c r="W20" s="9"/>
      <c r="X20" s="9">
        <f>Tavistock!K31</f>
        <v>591.15556666666669</v>
      </c>
      <c r="Y20" s="9">
        <f>Tavistock!L31</f>
        <v>601.64</v>
      </c>
      <c r="Z20" s="19">
        <f t="shared" si="9"/>
        <v>-10.4844333333333</v>
      </c>
    </row>
    <row r="21" spans="1:26" ht="18" x14ac:dyDescent="0.35">
      <c r="A21" s="3" t="s">
        <v>544</v>
      </c>
      <c r="B21" s="9">
        <f>Torbay!C24</f>
        <v>1337</v>
      </c>
      <c r="C21" s="9">
        <f>Torbay!D24</f>
        <v>1362.3</v>
      </c>
      <c r="D21" s="9">
        <f>Torbay!E24</f>
        <v>1252</v>
      </c>
      <c r="E21" s="9">
        <f>Torbay!F24</f>
        <v>1057</v>
      </c>
      <c r="F21" s="9">
        <f>Torbay!G24</f>
        <v>1120</v>
      </c>
      <c r="G21" s="9">
        <f>Torbay!H24</f>
        <v>1137</v>
      </c>
      <c r="H21" s="9">
        <f>Torbay!I24</f>
        <v>1137.5</v>
      </c>
      <c r="I21" s="9"/>
      <c r="J21" s="19">
        <f t="shared" si="2"/>
        <v>25.299999999999955</v>
      </c>
      <c r="K21" s="19">
        <f t="shared" si="10"/>
        <v>-110.29999999999995</v>
      </c>
      <c r="L21" s="19">
        <f t="shared" si="11"/>
        <v>-195</v>
      </c>
      <c r="M21" s="19">
        <f t="shared" si="12"/>
        <v>63</v>
      </c>
      <c r="N21" s="19">
        <f t="shared" si="13"/>
        <v>17</v>
      </c>
      <c r="O21" s="19">
        <f t="shared" si="14"/>
        <v>0.5</v>
      </c>
      <c r="P21" s="9"/>
      <c r="Q21" s="32">
        <f t="shared" si="3"/>
        <v>1.8922961854898994E-2</v>
      </c>
      <c r="R21" s="32">
        <f t="shared" si="4"/>
        <v>-8.0966013359759198E-2</v>
      </c>
      <c r="S21" s="32">
        <f t="shared" si="5"/>
        <v>-0.15575079872204473</v>
      </c>
      <c r="T21" s="32">
        <f t="shared" si="6"/>
        <v>5.9602649006622516E-2</v>
      </c>
      <c r="U21" s="32">
        <f t="shared" si="7"/>
        <v>1.5178571428571428E-2</v>
      </c>
      <c r="V21" s="32">
        <f t="shared" si="8"/>
        <v>4.3975373790677223E-4</v>
      </c>
      <c r="W21" s="9"/>
      <c r="X21" s="9">
        <f>Torbay!K24</f>
        <v>1131.5000000000002</v>
      </c>
      <c r="Y21" s="9">
        <f>Torbay!L24</f>
        <v>1104.67</v>
      </c>
      <c r="Z21" s="19">
        <f t="shared" si="9"/>
        <v>26.830000000000155</v>
      </c>
    </row>
    <row r="22" spans="1:26" ht="18" x14ac:dyDescent="0.35">
      <c r="A22" s="3" t="s">
        <v>545</v>
      </c>
      <c r="B22" s="9">
        <f>Torrington!C35</f>
        <v>370</v>
      </c>
      <c r="C22" s="9">
        <f>Torrington!D35</f>
        <v>373</v>
      </c>
      <c r="D22" s="9">
        <f>Torrington!E35</f>
        <v>350</v>
      </c>
      <c r="E22" s="9">
        <f>Torrington!F35</f>
        <v>358.59999999999991</v>
      </c>
      <c r="F22" s="9">
        <f>Torrington!G35</f>
        <v>386.99999999999994</v>
      </c>
      <c r="G22" s="9">
        <f>Torrington!H35</f>
        <v>393</v>
      </c>
      <c r="H22" s="9">
        <f>Torrington!I35</f>
        <v>383.2000000000001</v>
      </c>
      <c r="I22" s="9"/>
      <c r="J22" s="19">
        <f t="shared" si="2"/>
        <v>3</v>
      </c>
      <c r="K22" s="19">
        <f t="shared" si="10"/>
        <v>-23</v>
      </c>
      <c r="L22" s="19">
        <f t="shared" si="11"/>
        <v>8.5999999999999091</v>
      </c>
      <c r="M22" s="19">
        <f t="shared" si="12"/>
        <v>28.400000000000034</v>
      </c>
      <c r="N22" s="19">
        <f t="shared" si="13"/>
        <v>6.0000000000000568</v>
      </c>
      <c r="O22" s="19">
        <f t="shared" si="14"/>
        <v>-9.7999999999998977</v>
      </c>
      <c r="P22" s="9"/>
      <c r="Q22" s="32">
        <f t="shared" si="3"/>
        <v>8.1081081081081086E-3</v>
      </c>
      <c r="R22" s="32">
        <f t="shared" si="4"/>
        <v>-6.1662198391420911E-2</v>
      </c>
      <c r="S22" s="32">
        <f t="shared" si="5"/>
        <v>2.457142857142831E-2</v>
      </c>
      <c r="T22" s="32">
        <f t="shared" si="6"/>
        <v>7.9196876742889125E-2</v>
      </c>
      <c r="U22" s="32">
        <f t="shared" si="7"/>
        <v>1.5503875968992397E-2</v>
      </c>
      <c r="V22" s="32">
        <f t="shared" si="8"/>
        <v>-2.4936386768447578E-2</v>
      </c>
      <c r="W22" s="9"/>
      <c r="X22" s="9">
        <f>Torrington!K35</f>
        <v>387.73333333333335</v>
      </c>
      <c r="Y22" s="9">
        <f>Torrington!L35</f>
        <v>379.53999999999996</v>
      </c>
      <c r="Z22" s="19">
        <f t="shared" si="9"/>
        <v>8.1933333333333849</v>
      </c>
    </row>
    <row r="23" spans="1:26" ht="18" x14ac:dyDescent="0.35">
      <c r="A23" s="3" t="s">
        <v>466</v>
      </c>
      <c r="B23" s="9">
        <f>Totnes!C28</f>
        <v>773</v>
      </c>
      <c r="C23" s="9">
        <f>Totnes!D28</f>
        <v>775</v>
      </c>
      <c r="D23" s="9">
        <f>Totnes!E28</f>
        <v>682</v>
      </c>
      <c r="E23" s="9">
        <f>Totnes!F28</f>
        <v>597</v>
      </c>
      <c r="F23" s="9">
        <f>Totnes!G28</f>
        <v>642</v>
      </c>
      <c r="G23" s="9">
        <f>Totnes!H28</f>
        <v>657</v>
      </c>
      <c r="H23" s="9">
        <f>Totnes!I28</f>
        <v>686</v>
      </c>
      <c r="I23" s="9"/>
      <c r="J23" s="19">
        <f t="shared" si="2"/>
        <v>2</v>
      </c>
      <c r="K23" s="19">
        <f t="shared" si="10"/>
        <v>-93</v>
      </c>
      <c r="L23" s="19">
        <f t="shared" si="11"/>
        <v>-85</v>
      </c>
      <c r="M23" s="19">
        <f t="shared" si="12"/>
        <v>45</v>
      </c>
      <c r="N23" s="19">
        <f t="shared" si="13"/>
        <v>15</v>
      </c>
      <c r="O23" s="19">
        <f t="shared" si="14"/>
        <v>29</v>
      </c>
      <c r="P23" s="9"/>
      <c r="Q23" s="32">
        <f t="shared" si="3"/>
        <v>2.5873221216041399E-3</v>
      </c>
      <c r="R23" s="32">
        <f t="shared" si="4"/>
        <v>-0.12</v>
      </c>
      <c r="S23" s="32">
        <f t="shared" si="5"/>
        <v>-0.12463343108504399</v>
      </c>
      <c r="T23" s="32">
        <f t="shared" si="6"/>
        <v>7.5376884422110546E-2</v>
      </c>
      <c r="U23" s="32">
        <f t="shared" si="7"/>
        <v>2.336448598130841E-2</v>
      </c>
      <c r="V23" s="32">
        <f t="shared" si="8"/>
        <v>4.4140030441400302E-2</v>
      </c>
      <c r="W23" s="9"/>
      <c r="X23" s="9">
        <f>Totnes!K28</f>
        <v>661.66666666666674</v>
      </c>
      <c r="Y23" s="9">
        <f>Totnes!L28</f>
        <v>631.98</v>
      </c>
      <c r="Z23" s="19">
        <f t="shared" si="9"/>
        <v>29.686666666666724</v>
      </c>
    </row>
    <row r="24" spans="1:26" ht="18" x14ac:dyDescent="0.35">
      <c r="A24" s="3" t="s">
        <v>488</v>
      </c>
      <c r="B24" s="9">
        <f>Woodleigh!C31</f>
        <v>697</v>
      </c>
      <c r="C24" s="9">
        <f>Woodleigh!D31</f>
        <v>697</v>
      </c>
      <c r="D24" s="9">
        <f>Woodleigh!E31</f>
        <v>667</v>
      </c>
      <c r="E24" s="9">
        <f>Woodleigh!F31</f>
        <v>615</v>
      </c>
      <c r="F24" s="9">
        <f>Woodleigh!G31</f>
        <v>593</v>
      </c>
      <c r="G24" s="9">
        <f>Woodleigh!H31</f>
        <v>587</v>
      </c>
      <c r="H24" s="9">
        <f>Woodleigh!I31</f>
        <v>567</v>
      </c>
      <c r="I24" s="9"/>
      <c r="J24" s="19">
        <f t="shared" si="2"/>
        <v>0</v>
      </c>
      <c r="K24" s="19">
        <f t="shared" si="10"/>
        <v>-30</v>
      </c>
      <c r="L24" s="19">
        <f t="shared" si="11"/>
        <v>-52</v>
      </c>
      <c r="M24" s="19">
        <f t="shared" si="12"/>
        <v>-22</v>
      </c>
      <c r="N24" s="19">
        <f t="shared" si="13"/>
        <v>-6</v>
      </c>
      <c r="O24" s="19">
        <f t="shared" si="14"/>
        <v>-20</v>
      </c>
      <c r="P24" s="9"/>
      <c r="Q24" s="32">
        <f t="shared" si="3"/>
        <v>0</v>
      </c>
      <c r="R24" s="32">
        <f t="shared" si="4"/>
        <v>-4.3041606886657105E-2</v>
      </c>
      <c r="S24" s="32">
        <f t="shared" si="5"/>
        <v>-7.7961019490254871E-2</v>
      </c>
      <c r="T24" s="32">
        <f t="shared" si="6"/>
        <v>-3.5772357723577237E-2</v>
      </c>
      <c r="U24" s="32">
        <f t="shared" si="7"/>
        <v>-1.0118043844856661E-2</v>
      </c>
      <c r="V24" s="32">
        <f t="shared" si="8"/>
        <v>-3.4071550255536626E-2</v>
      </c>
      <c r="W24" s="9"/>
      <c r="X24" s="9">
        <f>Woodleigh!K31</f>
        <v>582.33333333333337</v>
      </c>
      <c r="Y24" s="9">
        <f>Woodleigh!L31</f>
        <v>598.34000000000015</v>
      </c>
      <c r="Z24" s="19">
        <f t="shared" si="9"/>
        <v>-16.006666666666774</v>
      </c>
    </row>
    <row r="25" spans="1:26" ht="18" x14ac:dyDescent="0.35">
      <c r="A25" s="3"/>
      <c r="B25" s="9"/>
      <c r="C25" s="9"/>
      <c r="D25" s="9"/>
      <c r="E25" s="9"/>
      <c r="F25" s="9"/>
      <c r="G25" s="9"/>
      <c r="H25" s="9"/>
      <c r="I25" s="9"/>
      <c r="J25" s="9"/>
      <c r="K25" s="9"/>
      <c r="L25" s="9"/>
      <c r="M25" s="9"/>
      <c r="N25" s="9"/>
      <c r="O25" s="9"/>
      <c r="P25" s="9"/>
      <c r="Q25" s="9"/>
      <c r="R25" s="9"/>
      <c r="S25" s="9"/>
      <c r="T25" s="9"/>
      <c r="U25" s="9"/>
      <c r="V25" s="9"/>
      <c r="W25" s="9"/>
      <c r="X25" s="9"/>
      <c r="Y25" s="9"/>
      <c r="Z25" s="9"/>
    </row>
    <row r="26" spans="1:26" ht="18.600000000000001" thickBot="1" x14ac:dyDescent="0.4">
      <c r="A26" s="3" t="s">
        <v>1038</v>
      </c>
      <c r="B26" s="30">
        <f>SUM(B4:B25)</f>
        <v>18197.099999999999</v>
      </c>
      <c r="C26" s="30">
        <f t="shared" ref="C26:H26" si="15">SUM(C4:C25)</f>
        <v>18237.400000000001</v>
      </c>
      <c r="D26" s="30">
        <f t="shared" si="15"/>
        <v>16884.199999999997</v>
      </c>
      <c r="E26" s="30">
        <f t="shared" si="15"/>
        <v>15269</v>
      </c>
      <c r="F26" s="30">
        <f t="shared" si="15"/>
        <v>15444.83</v>
      </c>
      <c r="G26" s="30">
        <f t="shared" si="15"/>
        <v>15415.970000000001</v>
      </c>
      <c r="H26" s="30">
        <f t="shared" si="15"/>
        <v>15265.5167</v>
      </c>
      <c r="I26" s="9"/>
      <c r="J26" s="31">
        <f>SUM(J4:J25)</f>
        <v>40.299999999999955</v>
      </c>
      <c r="K26" s="31">
        <f t="shared" ref="K26:O26" si="16">SUM(K4:K25)</f>
        <v>-1353.1999999999998</v>
      </c>
      <c r="L26" s="31">
        <f t="shared" si="16"/>
        <v>-1615.2</v>
      </c>
      <c r="M26" s="31">
        <f t="shared" si="16"/>
        <v>175.82999999999998</v>
      </c>
      <c r="N26" s="31">
        <f t="shared" si="16"/>
        <v>-28.860000000000127</v>
      </c>
      <c r="O26" s="31">
        <f t="shared" si="16"/>
        <v>-150.45329999999984</v>
      </c>
      <c r="P26" s="9"/>
      <c r="Q26" s="33">
        <f t="shared" ref="Q26" si="17">J26/B26</f>
        <v>2.2146385962598411E-3</v>
      </c>
      <c r="R26" s="33">
        <f t="shared" ref="R26" si="18">K26/C26</f>
        <v>-7.4199173127748458E-2</v>
      </c>
      <c r="S26" s="33">
        <f t="shared" ref="S26" si="19">L26/D26</f>
        <v>-9.5663401286409794E-2</v>
      </c>
      <c r="T26" s="33">
        <f t="shared" ref="T26" si="20">M26/E26</f>
        <v>1.1515488899076559E-2</v>
      </c>
      <c r="U26" s="33">
        <f t="shared" ref="U26" si="21">N26/F26</f>
        <v>-1.8685864460793759E-3</v>
      </c>
      <c r="V26" s="33">
        <f>O26/G26</f>
        <v>-9.7595740002088642E-3</v>
      </c>
      <c r="W26" s="9"/>
      <c r="X26" s="31">
        <f>SUM(X4:X25)</f>
        <v>15375.438900000001</v>
      </c>
      <c r="Y26" s="31">
        <f t="shared" ref="Y26:Z26" si="22">SUM(Y4:Y25)</f>
        <v>15411.75</v>
      </c>
      <c r="Z26" s="31">
        <f t="shared" si="22"/>
        <v>-36.311099999999584</v>
      </c>
    </row>
    <row r="27" spans="1:26" ht="17.399999999999999" x14ac:dyDescent="0.35">
      <c r="B27" s="9"/>
      <c r="C27" s="9"/>
      <c r="D27" s="9"/>
      <c r="E27" s="9"/>
      <c r="F27" s="9"/>
      <c r="G27" s="9"/>
      <c r="H27" s="9"/>
      <c r="I27" s="9"/>
      <c r="J27" s="9"/>
      <c r="K27" s="9"/>
      <c r="L27" s="9"/>
      <c r="M27" s="9"/>
      <c r="N27" s="9"/>
      <c r="O27" s="9"/>
      <c r="P27" s="9"/>
      <c r="Q27" s="9"/>
      <c r="R27" s="9"/>
      <c r="S27" s="9"/>
      <c r="T27" s="9"/>
      <c r="U27" s="9"/>
      <c r="V27" s="9"/>
      <c r="W27" s="9"/>
      <c r="X27" s="9"/>
      <c r="Y27" s="9"/>
      <c r="Z27" s="9"/>
    </row>
    <row r="28" spans="1:26" ht="17.399999999999999" x14ac:dyDescent="0.35">
      <c r="B28" s="9"/>
      <c r="C28" s="9"/>
      <c r="D28" s="9"/>
      <c r="E28" s="9"/>
      <c r="F28" s="9"/>
      <c r="G28" s="9"/>
      <c r="H28" s="9"/>
      <c r="I28" s="9"/>
      <c r="J28" s="9"/>
      <c r="K28" s="9"/>
      <c r="L28" s="9"/>
      <c r="M28" s="9"/>
      <c r="N28" s="9"/>
      <c r="O28" s="9"/>
      <c r="P28" s="9"/>
      <c r="Q28" s="9"/>
      <c r="R28" s="9"/>
      <c r="S28" s="9"/>
      <c r="T28" s="9"/>
      <c r="U28" s="9"/>
      <c r="V28" s="9"/>
      <c r="W28" s="9"/>
      <c r="X28" s="9"/>
      <c r="Y28" s="9"/>
      <c r="Z28" s="9"/>
    </row>
    <row r="29" spans="1:26" ht="17.399999999999999" x14ac:dyDescent="0.35">
      <c r="B29" s="9"/>
      <c r="C29" s="9"/>
      <c r="D29" s="9"/>
      <c r="E29" s="9"/>
      <c r="F29" s="9"/>
      <c r="G29" s="9"/>
      <c r="H29" s="9"/>
      <c r="I29" s="9"/>
      <c r="J29" s="9"/>
      <c r="K29" s="9"/>
      <c r="L29" s="9"/>
      <c r="M29" s="9"/>
      <c r="N29" s="9"/>
      <c r="O29" s="9"/>
      <c r="P29" s="9"/>
      <c r="Q29" s="9"/>
      <c r="R29" s="9"/>
      <c r="S29" s="9"/>
      <c r="T29" s="9"/>
      <c r="U29" s="9"/>
      <c r="V29" s="9"/>
      <c r="W29" s="9"/>
      <c r="X29" s="9"/>
      <c r="Y29" s="9"/>
      <c r="Z29" s="9"/>
    </row>
    <row r="30" spans="1:26" ht="17.399999999999999" x14ac:dyDescent="0.35">
      <c r="B30" s="9"/>
      <c r="C30" s="9"/>
      <c r="D30" s="9"/>
      <c r="E30" s="9"/>
      <c r="F30" s="9"/>
      <c r="G30" s="9"/>
      <c r="H30" s="9"/>
      <c r="I30" s="9"/>
      <c r="J30" s="9"/>
      <c r="K30" s="9"/>
      <c r="L30" s="9"/>
      <c r="M30" s="9"/>
      <c r="N30" s="9"/>
      <c r="O30" s="9"/>
      <c r="P30" s="9"/>
      <c r="Q30" s="9"/>
      <c r="R30" s="9"/>
      <c r="S30" s="9"/>
      <c r="T30" s="9"/>
      <c r="U30" s="9"/>
      <c r="V30" s="9"/>
      <c r="W30" s="9"/>
      <c r="X30" s="9"/>
      <c r="Y30" s="9"/>
      <c r="Z30" s="9"/>
    </row>
    <row r="31" spans="1:26" ht="17.399999999999999" x14ac:dyDescent="0.35">
      <c r="B31" s="9"/>
      <c r="C31" s="9"/>
      <c r="D31" s="9"/>
      <c r="E31" s="9"/>
      <c r="F31" s="9"/>
      <c r="G31" s="9"/>
      <c r="H31" s="9"/>
      <c r="I31" s="9"/>
      <c r="J31" s="9"/>
      <c r="K31" s="9"/>
      <c r="L31" s="9"/>
      <c r="M31" s="9"/>
      <c r="N31" s="9"/>
      <c r="O31" s="9"/>
      <c r="P31" s="9"/>
      <c r="Q31" s="9"/>
      <c r="R31" s="9"/>
      <c r="S31" s="9"/>
      <c r="T31" s="9"/>
      <c r="U31" s="9"/>
      <c r="V31" s="9"/>
      <c r="W31" s="9"/>
      <c r="X31" s="9"/>
      <c r="Y31" s="9"/>
      <c r="Z31" s="9"/>
    </row>
    <row r="32" spans="1:26" ht="17.399999999999999" x14ac:dyDescent="0.35">
      <c r="B32" s="9"/>
      <c r="C32" s="9"/>
      <c r="D32" s="9"/>
      <c r="E32" s="9"/>
      <c r="F32" s="9"/>
      <c r="G32" s="9"/>
      <c r="H32" s="9"/>
      <c r="I32" s="9"/>
      <c r="J32" s="9"/>
      <c r="K32" s="9"/>
      <c r="L32" s="9"/>
      <c r="M32" s="9"/>
      <c r="N32" s="9"/>
      <c r="O32" s="9"/>
      <c r="P32" s="9"/>
      <c r="Q32" s="9"/>
      <c r="R32" s="9"/>
      <c r="S32" s="9"/>
      <c r="T32" s="9"/>
      <c r="U32" s="9"/>
      <c r="V32" s="9"/>
      <c r="W32" s="9"/>
      <c r="X32" s="9"/>
      <c r="Y32" s="9"/>
      <c r="Z32" s="9"/>
    </row>
    <row r="33" spans="2:26" ht="17.399999999999999" x14ac:dyDescent="0.35">
      <c r="B33" s="9"/>
      <c r="C33" s="9"/>
      <c r="D33" s="9"/>
      <c r="E33" s="9"/>
      <c r="F33" s="9"/>
      <c r="G33" s="9"/>
      <c r="H33" s="9"/>
      <c r="I33" s="9"/>
      <c r="J33" s="9"/>
      <c r="K33" s="9"/>
      <c r="L33" s="9"/>
      <c r="M33" s="9"/>
      <c r="N33" s="9"/>
      <c r="O33" s="9"/>
      <c r="P33" s="9"/>
      <c r="Q33" s="9"/>
      <c r="R33" s="9"/>
      <c r="S33" s="9"/>
      <c r="T33" s="9"/>
      <c r="U33" s="9"/>
      <c r="V33" s="9"/>
      <c r="W33" s="9"/>
      <c r="X33" s="9"/>
      <c r="Y33" s="9"/>
      <c r="Z33" s="9"/>
    </row>
    <row r="34" spans="2:26" ht="17.399999999999999" x14ac:dyDescent="0.35">
      <c r="B34" s="9"/>
      <c r="C34" s="9"/>
      <c r="D34" s="9"/>
      <c r="E34" s="9"/>
      <c r="F34" s="9"/>
      <c r="G34" s="9"/>
      <c r="H34" s="9"/>
      <c r="I34" s="9"/>
      <c r="J34" s="9"/>
      <c r="K34" s="9"/>
      <c r="L34" s="9"/>
      <c r="M34" s="9"/>
      <c r="N34" s="9"/>
      <c r="O34" s="9"/>
      <c r="P34" s="9"/>
      <c r="Q34" s="9"/>
      <c r="R34" s="9"/>
      <c r="S34" s="9"/>
      <c r="T34" s="9"/>
      <c r="U34" s="9"/>
      <c r="V34" s="9"/>
      <c r="W34" s="9"/>
      <c r="X34" s="9"/>
      <c r="Y34" s="9"/>
      <c r="Z34" s="9"/>
    </row>
    <row r="35" spans="2:26" ht="17.399999999999999" x14ac:dyDescent="0.35">
      <c r="B35" s="9"/>
      <c r="C35" s="9"/>
      <c r="D35" s="9"/>
      <c r="E35" s="9"/>
      <c r="F35" s="9"/>
      <c r="G35" s="9"/>
      <c r="H35" s="9"/>
      <c r="I35" s="9"/>
      <c r="J35" s="9"/>
      <c r="K35" s="9"/>
      <c r="L35" s="9"/>
      <c r="M35" s="9"/>
      <c r="N35" s="9"/>
      <c r="O35" s="9"/>
      <c r="P35" s="9"/>
      <c r="Q35" s="9"/>
      <c r="R35" s="9"/>
      <c r="S35" s="9"/>
      <c r="T35" s="9"/>
      <c r="U35" s="9"/>
      <c r="V35" s="9"/>
      <c r="W35" s="9"/>
      <c r="X35" s="9"/>
      <c r="Y35" s="9"/>
      <c r="Z35" s="9"/>
    </row>
    <row r="36" spans="2:26" ht="17.399999999999999" x14ac:dyDescent="0.35">
      <c r="B36" s="9"/>
      <c r="C36" s="9"/>
      <c r="D36" s="9"/>
      <c r="E36" s="9"/>
      <c r="F36" s="9"/>
      <c r="G36" s="9"/>
      <c r="H36" s="9"/>
      <c r="I36" s="9"/>
      <c r="J36" s="9"/>
      <c r="K36" s="9"/>
      <c r="L36" s="9"/>
      <c r="M36" s="9"/>
      <c r="N36" s="9"/>
      <c r="O36" s="9"/>
      <c r="P36" s="9"/>
      <c r="Q36" s="9"/>
      <c r="R36" s="9"/>
      <c r="S36" s="9"/>
      <c r="T36" s="9"/>
      <c r="U36" s="9"/>
      <c r="V36" s="9"/>
      <c r="W36" s="9"/>
      <c r="X36" s="9"/>
      <c r="Y36" s="9"/>
      <c r="Z36" s="9"/>
    </row>
    <row r="37" spans="2:26" ht="17.399999999999999" x14ac:dyDescent="0.35">
      <c r="B37" s="9"/>
      <c r="C37" s="9"/>
      <c r="D37" s="9"/>
      <c r="E37" s="9"/>
      <c r="F37" s="9"/>
      <c r="G37" s="9"/>
      <c r="H37" s="9"/>
      <c r="I37" s="9"/>
      <c r="J37" s="9"/>
      <c r="K37" s="9"/>
      <c r="L37" s="9"/>
      <c r="M37" s="9"/>
      <c r="N37" s="9"/>
      <c r="O37" s="9"/>
      <c r="P37" s="9"/>
      <c r="Q37" s="9"/>
      <c r="R37" s="9"/>
      <c r="S37" s="9"/>
      <c r="T37" s="9"/>
      <c r="U37" s="9"/>
      <c r="V37" s="9"/>
      <c r="W37" s="9"/>
      <c r="X37" s="9"/>
      <c r="Y37" s="9"/>
      <c r="Z37" s="9"/>
    </row>
    <row r="38" spans="2:26" ht="17.399999999999999" x14ac:dyDescent="0.35">
      <c r="B38" s="9"/>
      <c r="C38" s="9"/>
      <c r="D38" s="9"/>
      <c r="E38" s="9"/>
      <c r="F38" s="9"/>
      <c r="G38" s="9"/>
      <c r="H38" s="9"/>
      <c r="I38" s="9"/>
      <c r="J38" s="9"/>
      <c r="K38" s="9"/>
      <c r="L38" s="9"/>
      <c r="M38" s="9"/>
      <c r="N38" s="9"/>
      <c r="O38" s="9"/>
      <c r="P38" s="9"/>
      <c r="Q38" s="9"/>
      <c r="R38" s="9"/>
      <c r="S38" s="9"/>
      <c r="T38" s="9"/>
      <c r="U38" s="9"/>
      <c r="V38" s="9"/>
      <c r="W38" s="9"/>
      <c r="X38" s="9"/>
      <c r="Y38" s="9"/>
      <c r="Z38" s="9"/>
    </row>
    <row r="39" spans="2:26" ht="17.399999999999999" x14ac:dyDescent="0.35">
      <c r="B39" s="9"/>
      <c r="C39" s="9"/>
      <c r="D39" s="9"/>
      <c r="E39" s="9"/>
      <c r="F39" s="9"/>
      <c r="G39" s="9"/>
      <c r="H39" s="9"/>
      <c r="I39" s="9"/>
      <c r="J39" s="9"/>
      <c r="K39" s="9"/>
      <c r="L39" s="9"/>
      <c r="M39" s="9"/>
      <c r="N39" s="9"/>
      <c r="O39" s="9"/>
      <c r="P39" s="9"/>
      <c r="Q39" s="9"/>
      <c r="R39" s="9"/>
      <c r="S39" s="9"/>
      <c r="T39" s="9"/>
      <c r="U39" s="9"/>
      <c r="V39" s="9"/>
      <c r="W39" s="9"/>
      <c r="X39" s="9"/>
      <c r="Y39" s="9"/>
      <c r="Z39" s="9"/>
    </row>
  </sheetData>
  <mergeCells count="4">
    <mergeCell ref="B2:H2"/>
    <mergeCell ref="X2:Z2"/>
    <mergeCell ref="J2:O2"/>
    <mergeCell ref="Q2:V2"/>
  </mergeCells>
  <pageMargins left="0.7" right="0.7" top="0.75" bottom="0.75" header="0.3" footer="0.3"/>
  <customProperties>
    <customPr name="QAA_DRILLPATH_NODE_ID" r:id="rId1"/>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tabColor theme="7" tint="0.59999389629810485"/>
    <pageSetUpPr fitToPage="1"/>
  </sheetPr>
  <dimension ref="A1:M36"/>
  <sheetViews>
    <sheetView zoomScale="70" zoomScaleNormal="70" workbookViewId="0">
      <pane xSplit="2" ySplit="3" topLeftCell="C4" activePane="bottomRight" state="frozen"/>
      <selection activeCell="K18" sqref="K18"/>
      <selection pane="topRight" activeCell="K18" sqref="K18"/>
      <selection pane="bottomLeft" activeCell="K18" sqref="K18"/>
      <selection pane="bottomRight" activeCell="I31" sqref="I31"/>
    </sheetView>
  </sheetViews>
  <sheetFormatPr defaultRowHeight="13.2" x14ac:dyDescent="0.25"/>
  <cols>
    <col min="1" max="1" width="13.5546875" customWidth="1"/>
    <col min="2" max="2" width="59.44140625" customWidth="1"/>
    <col min="3" max="3" width="15.5546875" customWidth="1"/>
    <col min="4" max="4" width="15.33203125" customWidth="1"/>
    <col min="5" max="5" width="15.5546875" customWidth="1"/>
    <col min="6" max="9" width="16.109375" customWidth="1"/>
    <col min="10" max="10" width="3.21875" customWidth="1"/>
    <col min="11" max="11" width="14.88671875" customWidth="1"/>
    <col min="12" max="12" width="16.44140625" customWidth="1"/>
    <col min="13" max="13" width="13.6640625" customWidth="1"/>
  </cols>
  <sheetData>
    <row r="1" spans="1:13" ht="21.75" customHeight="1" x14ac:dyDescent="0.4">
      <c r="A1" s="26" t="s">
        <v>346</v>
      </c>
      <c r="B1" s="3"/>
    </row>
    <row r="2" spans="1:13" ht="54" customHeight="1" x14ac:dyDescent="0.35">
      <c r="A2" s="5"/>
      <c r="B2" s="3"/>
      <c r="C2" s="48" t="s">
        <v>1047</v>
      </c>
      <c r="D2" s="49"/>
      <c r="E2" s="49"/>
      <c r="F2" s="49"/>
      <c r="G2" s="49"/>
      <c r="H2" s="49"/>
      <c r="I2" s="50"/>
      <c r="K2" s="39" t="s">
        <v>1046</v>
      </c>
      <c r="L2" s="40"/>
      <c r="M2" s="41"/>
    </row>
    <row r="3" spans="1:13" s="1" customFormat="1" ht="36" x14ac:dyDescent="0.25">
      <c r="A3" s="4" t="s">
        <v>495</v>
      </c>
      <c r="B3" s="4" t="s">
        <v>0</v>
      </c>
      <c r="C3" s="25">
        <v>2019</v>
      </c>
      <c r="D3" s="25">
        <v>2020</v>
      </c>
      <c r="E3" s="25">
        <v>2021</v>
      </c>
      <c r="F3" s="25">
        <v>2022</v>
      </c>
      <c r="G3" s="25">
        <v>2023</v>
      </c>
      <c r="H3" s="25">
        <v>2024</v>
      </c>
      <c r="I3" s="25">
        <v>2025</v>
      </c>
      <c r="K3" s="25">
        <v>2026</v>
      </c>
      <c r="L3" s="25">
        <v>2025</v>
      </c>
      <c r="M3" s="18" t="s">
        <v>1021</v>
      </c>
    </row>
    <row r="4" spans="1:13" ht="17.399999999999999" x14ac:dyDescent="0.35">
      <c r="B4" s="6"/>
      <c r="M4" s="17"/>
    </row>
    <row r="5" spans="1:13" ht="17.399999999999999" x14ac:dyDescent="0.35">
      <c r="A5" s="6" t="s">
        <v>877</v>
      </c>
      <c r="B5" s="6" t="s">
        <v>347</v>
      </c>
      <c r="C5" s="9">
        <v>28</v>
      </c>
      <c r="D5" s="9">
        <v>28</v>
      </c>
      <c r="E5" s="9">
        <v>28</v>
      </c>
      <c r="F5" s="9">
        <v>28</v>
      </c>
      <c r="G5" s="28">
        <v>0</v>
      </c>
      <c r="H5" s="28">
        <v>0</v>
      </c>
      <c r="I5" s="28">
        <v>0</v>
      </c>
      <c r="K5" s="9">
        <f>AVERAGE(G5:I5)</f>
        <v>0</v>
      </c>
      <c r="L5" s="9">
        <f>ROUND(AVERAGE(F5:H5),2)</f>
        <v>9.33</v>
      </c>
      <c r="M5" s="19">
        <f t="shared" ref="M5" si="0">K5-L5</f>
        <v>-9.33</v>
      </c>
    </row>
    <row r="6" spans="1:13" ht="17.399999999999999" x14ac:dyDescent="0.35">
      <c r="A6" s="6" t="s">
        <v>878</v>
      </c>
      <c r="B6" s="6" t="s">
        <v>1049</v>
      </c>
      <c r="C6" s="9">
        <v>24</v>
      </c>
      <c r="D6" s="9">
        <v>24</v>
      </c>
      <c r="E6" s="9">
        <v>24</v>
      </c>
      <c r="F6" s="9">
        <v>24</v>
      </c>
      <c r="G6" s="9">
        <f>20+28</f>
        <v>48</v>
      </c>
      <c r="H6" s="9">
        <f>21+28</f>
        <v>49</v>
      </c>
      <c r="I6" s="9">
        <v>46</v>
      </c>
      <c r="K6" s="9">
        <f t="shared" ref="K6:K30" si="1">AVERAGE(G6:I6)</f>
        <v>47.666666666666664</v>
      </c>
      <c r="L6" s="9">
        <f t="shared" ref="L6:L30" si="2">ROUND(AVERAGE(F6:H6),2)</f>
        <v>40.33</v>
      </c>
      <c r="M6" s="19">
        <f t="shared" ref="M6:M30" si="3">K6-L6</f>
        <v>7.336666666666666</v>
      </c>
    </row>
    <row r="7" spans="1:13" ht="17.399999999999999" x14ac:dyDescent="0.35">
      <c r="A7" s="6" t="s">
        <v>879</v>
      </c>
      <c r="B7" s="6" t="s">
        <v>360</v>
      </c>
      <c r="C7" s="9">
        <v>37</v>
      </c>
      <c r="D7" s="9">
        <v>37</v>
      </c>
      <c r="E7" s="9">
        <v>37</v>
      </c>
      <c r="F7" s="9">
        <v>33</v>
      </c>
      <c r="G7" s="9">
        <v>33</v>
      </c>
      <c r="H7" s="9">
        <v>31</v>
      </c>
      <c r="I7" s="9">
        <v>35</v>
      </c>
      <c r="K7" s="9">
        <f t="shared" si="1"/>
        <v>33</v>
      </c>
      <c r="L7" s="9">
        <f t="shared" si="2"/>
        <v>32.33</v>
      </c>
      <c r="M7" s="19">
        <f t="shared" si="3"/>
        <v>0.67000000000000171</v>
      </c>
    </row>
    <row r="8" spans="1:13" ht="17.399999999999999" x14ac:dyDescent="0.35">
      <c r="A8" s="6" t="s">
        <v>880</v>
      </c>
      <c r="B8" s="6" t="s">
        <v>349</v>
      </c>
      <c r="C8" s="9">
        <v>9</v>
      </c>
      <c r="D8" s="9">
        <v>14</v>
      </c>
      <c r="E8" s="9">
        <v>9</v>
      </c>
      <c r="F8" s="9">
        <v>9</v>
      </c>
      <c r="G8" s="9">
        <v>7</v>
      </c>
      <c r="H8" s="9">
        <v>8</v>
      </c>
      <c r="I8" s="9">
        <v>8.1667000000000005</v>
      </c>
      <c r="K8" s="9">
        <f t="shared" si="1"/>
        <v>7.7222333333333326</v>
      </c>
      <c r="L8" s="9">
        <f t="shared" si="2"/>
        <v>8</v>
      </c>
      <c r="M8" s="19">
        <f t="shared" si="3"/>
        <v>-0.27776666666666738</v>
      </c>
    </row>
    <row r="9" spans="1:13" ht="17.399999999999999" x14ac:dyDescent="0.35">
      <c r="A9" s="6" t="s">
        <v>881</v>
      </c>
      <c r="B9" s="6" t="s">
        <v>348</v>
      </c>
      <c r="C9" s="9">
        <v>139</v>
      </c>
      <c r="D9" s="9">
        <v>139</v>
      </c>
      <c r="E9" s="9">
        <v>135</v>
      </c>
      <c r="F9" s="9">
        <v>132</v>
      </c>
      <c r="G9" s="9">
        <v>135</v>
      </c>
      <c r="H9" s="9">
        <v>136</v>
      </c>
      <c r="I9" s="9">
        <v>104</v>
      </c>
      <c r="K9" s="9">
        <f t="shared" si="1"/>
        <v>125</v>
      </c>
      <c r="L9" s="9">
        <f t="shared" si="2"/>
        <v>134.33000000000001</v>
      </c>
      <c r="M9" s="19">
        <f t="shared" si="3"/>
        <v>-9.3300000000000125</v>
      </c>
    </row>
    <row r="10" spans="1:13" ht="17.399999999999999" x14ac:dyDescent="0.35">
      <c r="A10" s="6" t="s">
        <v>882</v>
      </c>
      <c r="B10" s="6" t="s">
        <v>355</v>
      </c>
      <c r="C10" s="9">
        <v>13</v>
      </c>
      <c r="D10" s="9">
        <v>13</v>
      </c>
      <c r="E10" s="9">
        <v>13</v>
      </c>
      <c r="F10" s="9">
        <v>13</v>
      </c>
      <c r="G10" s="9">
        <v>12</v>
      </c>
      <c r="H10" s="9">
        <v>12</v>
      </c>
      <c r="I10" s="9">
        <v>11</v>
      </c>
      <c r="K10" s="9">
        <f t="shared" si="1"/>
        <v>11.666666666666666</v>
      </c>
      <c r="L10" s="9">
        <f t="shared" si="2"/>
        <v>12.33</v>
      </c>
      <c r="M10" s="19">
        <f t="shared" si="3"/>
        <v>-0.663333333333334</v>
      </c>
    </row>
    <row r="11" spans="1:13" ht="17.399999999999999" x14ac:dyDescent="0.35">
      <c r="A11" s="6" t="s">
        <v>883</v>
      </c>
      <c r="B11" s="6" t="s">
        <v>366</v>
      </c>
      <c r="C11" s="9">
        <v>30</v>
      </c>
      <c r="D11" s="9">
        <v>30</v>
      </c>
      <c r="E11" s="9">
        <v>30</v>
      </c>
      <c r="F11" s="9">
        <v>16</v>
      </c>
      <c r="G11" s="9">
        <v>18</v>
      </c>
      <c r="H11" s="9">
        <v>18</v>
      </c>
      <c r="I11" s="9">
        <v>18</v>
      </c>
      <c r="K11" s="9">
        <f t="shared" si="1"/>
        <v>18</v>
      </c>
      <c r="L11" s="9">
        <f t="shared" si="2"/>
        <v>17.329999999999998</v>
      </c>
      <c r="M11" s="19">
        <f t="shared" si="3"/>
        <v>0.67000000000000171</v>
      </c>
    </row>
    <row r="12" spans="1:13" ht="17.399999999999999" x14ac:dyDescent="0.35">
      <c r="A12" s="6" t="s">
        <v>884</v>
      </c>
      <c r="B12" s="6" t="s">
        <v>363</v>
      </c>
      <c r="C12" s="9">
        <v>15</v>
      </c>
      <c r="D12" s="9">
        <v>15</v>
      </c>
      <c r="E12" s="9">
        <v>15</v>
      </c>
      <c r="F12" s="9">
        <v>15</v>
      </c>
      <c r="G12" s="9">
        <v>14</v>
      </c>
      <c r="H12" s="9">
        <v>17</v>
      </c>
      <c r="I12" s="9">
        <v>14</v>
      </c>
      <c r="K12" s="9">
        <f t="shared" si="1"/>
        <v>15</v>
      </c>
      <c r="L12" s="9">
        <f t="shared" si="2"/>
        <v>15.33</v>
      </c>
      <c r="M12" s="19">
        <f t="shared" si="3"/>
        <v>-0.33000000000000007</v>
      </c>
    </row>
    <row r="13" spans="1:13" ht="17.399999999999999" x14ac:dyDescent="0.35">
      <c r="A13" s="6" t="s">
        <v>885</v>
      </c>
      <c r="B13" s="6" t="s">
        <v>350</v>
      </c>
      <c r="C13" s="9">
        <v>7</v>
      </c>
      <c r="D13" s="9">
        <v>7</v>
      </c>
      <c r="E13" s="9">
        <v>7</v>
      </c>
      <c r="F13" s="9">
        <v>3</v>
      </c>
      <c r="G13" s="9">
        <v>3</v>
      </c>
      <c r="H13" s="9">
        <v>3</v>
      </c>
      <c r="I13" s="9">
        <v>3</v>
      </c>
      <c r="K13" s="9">
        <f t="shared" si="1"/>
        <v>3</v>
      </c>
      <c r="L13" s="9">
        <f t="shared" si="2"/>
        <v>3</v>
      </c>
      <c r="M13" s="19">
        <f t="shared" si="3"/>
        <v>0</v>
      </c>
    </row>
    <row r="14" spans="1:13" ht="17.399999999999999" x14ac:dyDescent="0.35">
      <c r="A14" s="6" t="s">
        <v>886</v>
      </c>
      <c r="B14" s="6" t="s">
        <v>356</v>
      </c>
      <c r="C14" s="9">
        <v>16</v>
      </c>
      <c r="D14" s="9">
        <v>16</v>
      </c>
      <c r="E14" s="9">
        <v>16</v>
      </c>
      <c r="F14" s="9">
        <v>18</v>
      </c>
      <c r="G14" s="9">
        <v>17</v>
      </c>
      <c r="H14" s="9">
        <v>17</v>
      </c>
      <c r="I14" s="9">
        <v>16</v>
      </c>
      <c r="K14" s="9">
        <f t="shared" si="1"/>
        <v>16.666666666666668</v>
      </c>
      <c r="L14" s="9">
        <f t="shared" si="2"/>
        <v>17.329999999999998</v>
      </c>
      <c r="M14" s="19">
        <f t="shared" si="3"/>
        <v>-0.66333333333333044</v>
      </c>
    </row>
    <row r="15" spans="1:13" ht="17.399999999999999" x14ac:dyDescent="0.35">
      <c r="A15" s="6" t="s">
        <v>887</v>
      </c>
      <c r="B15" s="6" t="s">
        <v>351</v>
      </c>
      <c r="C15" s="9">
        <v>22</v>
      </c>
      <c r="D15" s="9">
        <v>22</v>
      </c>
      <c r="E15" s="9">
        <v>14</v>
      </c>
      <c r="F15" s="9">
        <v>14</v>
      </c>
      <c r="G15" s="9">
        <v>7</v>
      </c>
      <c r="H15" s="9">
        <v>13</v>
      </c>
      <c r="I15" s="9">
        <v>10.3</v>
      </c>
      <c r="K15" s="9">
        <f t="shared" si="1"/>
        <v>10.1</v>
      </c>
      <c r="L15" s="9">
        <f t="shared" si="2"/>
        <v>11.33</v>
      </c>
      <c r="M15" s="19">
        <f t="shared" si="3"/>
        <v>-1.2300000000000004</v>
      </c>
    </row>
    <row r="16" spans="1:13" ht="17.399999999999999" x14ac:dyDescent="0.35">
      <c r="A16" s="6" t="s">
        <v>888</v>
      </c>
      <c r="B16" s="6" t="s">
        <v>353</v>
      </c>
      <c r="C16" s="9">
        <v>21</v>
      </c>
      <c r="D16" s="9">
        <v>21</v>
      </c>
      <c r="E16" s="9">
        <v>21</v>
      </c>
      <c r="F16" s="9">
        <v>21</v>
      </c>
      <c r="G16" s="9">
        <v>20</v>
      </c>
      <c r="H16" s="9">
        <v>17</v>
      </c>
      <c r="I16" s="9">
        <v>18</v>
      </c>
      <c r="K16" s="9">
        <f t="shared" si="1"/>
        <v>18.333333333333332</v>
      </c>
      <c r="L16" s="9">
        <f t="shared" si="2"/>
        <v>19.329999999999998</v>
      </c>
      <c r="M16" s="19">
        <f t="shared" si="3"/>
        <v>-0.99666666666666615</v>
      </c>
    </row>
    <row r="17" spans="1:13" ht="17.399999999999999" x14ac:dyDescent="0.35">
      <c r="A17" s="6" t="s">
        <v>889</v>
      </c>
      <c r="B17" s="6" t="s">
        <v>361</v>
      </c>
      <c r="C17" s="9">
        <v>15</v>
      </c>
      <c r="D17" s="9">
        <v>15</v>
      </c>
      <c r="E17" s="9">
        <v>15</v>
      </c>
      <c r="F17" s="9">
        <v>15</v>
      </c>
      <c r="G17" s="9">
        <v>13</v>
      </c>
      <c r="H17" s="9">
        <v>14</v>
      </c>
      <c r="I17" s="9">
        <v>12</v>
      </c>
      <c r="K17" s="9">
        <f t="shared" si="1"/>
        <v>13</v>
      </c>
      <c r="L17" s="9">
        <f t="shared" si="2"/>
        <v>14</v>
      </c>
      <c r="M17" s="19">
        <f t="shared" si="3"/>
        <v>-1</v>
      </c>
    </row>
    <row r="18" spans="1:13" ht="17.399999999999999" x14ac:dyDescent="0.35">
      <c r="A18" s="6" t="s">
        <v>890</v>
      </c>
      <c r="B18" s="6" t="s">
        <v>358</v>
      </c>
      <c r="C18" s="9">
        <v>15</v>
      </c>
      <c r="D18" s="9">
        <v>15</v>
      </c>
      <c r="E18" s="9">
        <v>12</v>
      </c>
      <c r="F18" s="9">
        <v>12</v>
      </c>
      <c r="G18" s="9">
        <v>12</v>
      </c>
      <c r="H18" s="9">
        <v>12</v>
      </c>
      <c r="I18" s="9">
        <v>10</v>
      </c>
      <c r="K18" s="9">
        <f t="shared" si="1"/>
        <v>11.333333333333334</v>
      </c>
      <c r="L18" s="9">
        <f t="shared" si="2"/>
        <v>12</v>
      </c>
      <c r="M18" s="19">
        <f t="shared" si="3"/>
        <v>-0.66666666666666607</v>
      </c>
    </row>
    <row r="19" spans="1:13" ht="17.399999999999999" x14ac:dyDescent="0.35">
      <c r="A19" s="6" t="s">
        <v>891</v>
      </c>
      <c r="B19" s="6" t="s">
        <v>368</v>
      </c>
      <c r="C19" s="9">
        <v>32</v>
      </c>
      <c r="D19" s="9">
        <v>29</v>
      </c>
      <c r="E19" s="9">
        <v>26</v>
      </c>
      <c r="F19" s="9">
        <v>25</v>
      </c>
      <c r="G19" s="9">
        <v>30</v>
      </c>
      <c r="H19" s="9">
        <v>17</v>
      </c>
      <c r="I19" s="9">
        <v>16</v>
      </c>
      <c r="K19" s="9">
        <f t="shared" si="1"/>
        <v>21</v>
      </c>
      <c r="L19" s="9">
        <f t="shared" si="2"/>
        <v>24</v>
      </c>
      <c r="M19" s="19">
        <f t="shared" si="3"/>
        <v>-3</v>
      </c>
    </row>
    <row r="20" spans="1:13" ht="17.399999999999999" x14ac:dyDescent="0.35">
      <c r="A20" s="6" t="s">
        <v>892</v>
      </c>
      <c r="B20" s="6" t="s">
        <v>359</v>
      </c>
      <c r="C20" s="9">
        <v>12</v>
      </c>
      <c r="D20" s="9">
        <v>12</v>
      </c>
      <c r="E20" s="9">
        <v>12</v>
      </c>
      <c r="F20" s="9">
        <v>8</v>
      </c>
      <c r="G20" s="9">
        <v>17</v>
      </c>
      <c r="H20" s="9">
        <v>14</v>
      </c>
      <c r="I20" s="9">
        <v>14</v>
      </c>
      <c r="K20" s="9">
        <f t="shared" si="1"/>
        <v>15</v>
      </c>
      <c r="L20" s="9">
        <f t="shared" si="2"/>
        <v>13</v>
      </c>
      <c r="M20" s="19">
        <f t="shared" si="3"/>
        <v>2</v>
      </c>
    </row>
    <row r="21" spans="1:13" ht="17.399999999999999" x14ac:dyDescent="0.35">
      <c r="A21" s="6" t="s">
        <v>893</v>
      </c>
      <c r="B21" s="6" t="s">
        <v>362</v>
      </c>
      <c r="C21" s="9">
        <v>18</v>
      </c>
      <c r="D21" s="9">
        <v>18</v>
      </c>
      <c r="E21" s="9">
        <v>17</v>
      </c>
      <c r="F21" s="9">
        <v>14</v>
      </c>
      <c r="G21" s="9">
        <v>17</v>
      </c>
      <c r="H21" s="9">
        <v>18</v>
      </c>
      <c r="I21" s="9">
        <v>16</v>
      </c>
      <c r="K21" s="9">
        <f t="shared" si="1"/>
        <v>17</v>
      </c>
      <c r="L21" s="9">
        <f t="shared" si="2"/>
        <v>16.329999999999998</v>
      </c>
      <c r="M21" s="19">
        <f t="shared" si="3"/>
        <v>0.67000000000000171</v>
      </c>
    </row>
    <row r="22" spans="1:13" ht="17.399999999999999" x14ac:dyDescent="0.35">
      <c r="A22" s="6" t="s">
        <v>894</v>
      </c>
      <c r="B22" s="6" t="s">
        <v>364</v>
      </c>
      <c r="C22" s="9">
        <v>11</v>
      </c>
      <c r="D22" s="9">
        <v>11</v>
      </c>
      <c r="E22" s="9">
        <v>11</v>
      </c>
      <c r="F22" s="9">
        <v>11</v>
      </c>
      <c r="G22" s="9">
        <v>9</v>
      </c>
      <c r="H22" s="9">
        <v>9</v>
      </c>
      <c r="I22" s="9">
        <v>10</v>
      </c>
      <c r="K22" s="9">
        <f t="shared" si="1"/>
        <v>9.3333333333333339</v>
      </c>
      <c r="L22" s="9">
        <f t="shared" si="2"/>
        <v>9.67</v>
      </c>
      <c r="M22" s="19">
        <f t="shared" si="3"/>
        <v>-0.336666666666666</v>
      </c>
    </row>
    <row r="23" spans="1:13" ht="17.399999999999999" x14ac:dyDescent="0.35">
      <c r="A23" s="6" t="s">
        <v>895</v>
      </c>
      <c r="B23" s="6" t="s">
        <v>369</v>
      </c>
      <c r="C23" s="9">
        <v>8</v>
      </c>
      <c r="D23" s="9">
        <v>8</v>
      </c>
      <c r="E23" s="9">
        <v>8</v>
      </c>
      <c r="F23" s="9">
        <v>7</v>
      </c>
      <c r="G23" s="9">
        <v>6</v>
      </c>
      <c r="H23" s="9">
        <v>6</v>
      </c>
      <c r="I23" s="9">
        <v>6</v>
      </c>
      <c r="K23" s="9">
        <f t="shared" si="1"/>
        <v>6</v>
      </c>
      <c r="L23" s="9">
        <f t="shared" si="2"/>
        <v>6.33</v>
      </c>
      <c r="M23" s="19">
        <f t="shared" si="3"/>
        <v>-0.33000000000000007</v>
      </c>
    </row>
    <row r="24" spans="1:13" ht="17.399999999999999" x14ac:dyDescent="0.35">
      <c r="A24" s="6" t="s">
        <v>896</v>
      </c>
      <c r="B24" s="6" t="s">
        <v>354</v>
      </c>
      <c r="C24" s="9">
        <v>7</v>
      </c>
      <c r="D24" s="9">
        <v>7</v>
      </c>
      <c r="E24" s="9">
        <v>7</v>
      </c>
      <c r="F24" s="9">
        <v>9</v>
      </c>
      <c r="G24" s="9">
        <v>5</v>
      </c>
      <c r="H24" s="9">
        <v>9</v>
      </c>
      <c r="I24" s="9">
        <v>6</v>
      </c>
      <c r="K24" s="9">
        <f t="shared" si="1"/>
        <v>6.666666666666667</v>
      </c>
      <c r="L24" s="9">
        <f t="shared" si="2"/>
        <v>7.67</v>
      </c>
      <c r="M24" s="19">
        <f t="shared" si="3"/>
        <v>-1.003333333333333</v>
      </c>
    </row>
    <row r="25" spans="1:13" ht="17.399999999999999" x14ac:dyDescent="0.35">
      <c r="A25" s="6" t="s">
        <v>897</v>
      </c>
      <c r="B25" s="6" t="s">
        <v>357</v>
      </c>
      <c r="C25" s="9">
        <v>5</v>
      </c>
      <c r="D25" s="9">
        <v>6</v>
      </c>
      <c r="E25" s="9">
        <v>6</v>
      </c>
      <c r="F25" s="9">
        <v>6</v>
      </c>
      <c r="G25" s="9">
        <v>7</v>
      </c>
      <c r="H25" s="9">
        <v>7</v>
      </c>
      <c r="I25" s="9">
        <v>8</v>
      </c>
      <c r="K25" s="9">
        <f t="shared" si="1"/>
        <v>7.333333333333333</v>
      </c>
      <c r="L25" s="9">
        <f t="shared" si="2"/>
        <v>6.67</v>
      </c>
      <c r="M25" s="19">
        <f t="shared" si="3"/>
        <v>0.66333333333333311</v>
      </c>
    </row>
    <row r="26" spans="1:13" ht="17.399999999999999" x14ac:dyDescent="0.35">
      <c r="A26" s="6" t="s">
        <v>898</v>
      </c>
      <c r="B26" s="6" t="s">
        <v>365</v>
      </c>
      <c r="C26" s="9">
        <v>171</v>
      </c>
      <c r="D26" s="9">
        <v>171</v>
      </c>
      <c r="E26" s="9">
        <v>114</v>
      </c>
      <c r="F26" s="9">
        <v>114</v>
      </c>
      <c r="G26" s="9">
        <v>95</v>
      </c>
      <c r="H26" s="9">
        <v>102</v>
      </c>
      <c r="I26" s="9">
        <v>121</v>
      </c>
      <c r="K26" s="9">
        <f t="shared" si="1"/>
        <v>106</v>
      </c>
      <c r="L26" s="9">
        <f t="shared" si="2"/>
        <v>103.67</v>
      </c>
      <c r="M26" s="19">
        <f t="shared" si="3"/>
        <v>2.3299999999999983</v>
      </c>
    </row>
    <row r="27" spans="1:13" ht="17.399999999999999" x14ac:dyDescent="0.35">
      <c r="A27" s="6" t="s">
        <v>899</v>
      </c>
      <c r="B27" s="6" t="s">
        <v>352</v>
      </c>
      <c r="C27" s="9">
        <v>10</v>
      </c>
      <c r="D27" s="9">
        <v>10</v>
      </c>
      <c r="E27" s="9">
        <v>10</v>
      </c>
      <c r="F27" s="9">
        <v>8</v>
      </c>
      <c r="G27" s="9">
        <v>9</v>
      </c>
      <c r="H27" s="9">
        <v>8</v>
      </c>
      <c r="I27" s="9">
        <v>8</v>
      </c>
      <c r="K27" s="9">
        <f t="shared" si="1"/>
        <v>8.3333333333333339</v>
      </c>
      <c r="L27" s="9">
        <f t="shared" si="2"/>
        <v>8.33</v>
      </c>
      <c r="M27" s="19">
        <f t="shared" si="3"/>
        <v>3.3333333333338544E-3</v>
      </c>
    </row>
    <row r="28" spans="1:13" ht="17.399999999999999" x14ac:dyDescent="0.35">
      <c r="A28" s="6" t="s">
        <v>900</v>
      </c>
      <c r="B28" s="6" t="s">
        <v>370</v>
      </c>
      <c r="C28" s="9">
        <v>16</v>
      </c>
      <c r="D28" s="9">
        <v>13</v>
      </c>
      <c r="E28" s="9">
        <v>13</v>
      </c>
      <c r="F28" s="9">
        <v>13</v>
      </c>
      <c r="G28" s="9">
        <v>13</v>
      </c>
      <c r="H28" s="9">
        <v>12</v>
      </c>
      <c r="I28" s="9">
        <v>15</v>
      </c>
      <c r="K28" s="9">
        <f t="shared" si="1"/>
        <v>13.333333333333334</v>
      </c>
      <c r="L28" s="9">
        <f t="shared" si="2"/>
        <v>12.67</v>
      </c>
      <c r="M28" s="19">
        <f t="shared" si="3"/>
        <v>0.663333333333334</v>
      </c>
    </row>
    <row r="29" spans="1:13" ht="17.399999999999999" x14ac:dyDescent="0.35">
      <c r="A29" s="6" t="s">
        <v>901</v>
      </c>
      <c r="B29" s="6" t="s">
        <v>367</v>
      </c>
      <c r="C29" s="9">
        <v>27</v>
      </c>
      <c r="D29" s="9">
        <v>27</v>
      </c>
      <c r="E29" s="9">
        <v>17</v>
      </c>
      <c r="F29" s="9">
        <v>14</v>
      </c>
      <c r="G29" s="9">
        <v>19</v>
      </c>
      <c r="H29" s="9">
        <v>19</v>
      </c>
      <c r="I29" s="9">
        <v>24</v>
      </c>
      <c r="K29" s="9">
        <f t="shared" si="1"/>
        <v>20.666666666666668</v>
      </c>
      <c r="L29" s="9">
        <f t="shared" si="2"/>
        <v>17.329999999999998</v>
      </c>
      <c r="M29" s="19">
        <f t="shared" si="3"/>
        <v>3.3366666666666696</v>
      </c>
    </row>
    <row r="30" spans="1:13" ht="17.399999999999999" x14ac:dyDescent="0.35">
      <c r="A30" s="6" t="s">
        <v>902</v>
      </c>
      <c r="B30" s="6" t="s">
        <v>371</v>
      </c>
      <c r="C30" s="9">
        <v>41</v>
      </c>
      <c r="D30" s="9">
        <v>41</v>
      </c>
      <c r="E30" s="9">
        <v>41</v>
      </c>
      <c r="F30" s="9">
        <v>28</v>
      </c>
      <c r="G30" s="9">
        <v>32</v>
      </c>
      <c r="H30" s="9">
        <v>29</v>
      </c>
      <c r="I30" s="9">
        <v>29</v>
      </c>
      <c r="K30" s="9">
        <f t="shared" si="1"/>
        <v>30</v>
      </c>
      <c r="L30" s="9">
        <f t="shared" si="2"/>
        <v>29.67</v>
      </c>
      <c r="M30" s="19">
        <f t="shared" si="3"/>
        <v>0.32999999999999829</v>
      </c>
    </row>
    <row r="31" spans="1:13" ht="17.399999999999999" x14ac:dyDescent="0.35">
      <c r="A31" s="6"/>
      <c r="B31" s="6"/>
      <c r="C31" s="22">
        <f t="shared" ref="C31:G31" si="4">SUM(C5:C30)</f>
        <v>749</v>
      </c>
      <c r="D31" s="22">
        <f t="shared" si="4"/>
        <v>749</v>
      </c>
      <c r="E31" s="22">
        <f t="shared" si="4"/>
        <v>658</v>
      </c>
      <c r="F31" s="22">
        <f t="shared" si="4"/>
        <v>610</v>
      </c>
      <c r="G31" s="22">
        <f t="shared" si="4"/>
        <v>598</v>
      </c>
      <c r="H31" s="22">
        <f t="shared" ref="H31:I31" si="5">SUM(H5:H30)</f>
        <v>597</v>
      </c>
      <c r="I31" s="22">
        <f t="shared" si="5"/>
        <v>578.46669999999995</v>
      </c>
      <c r="K31" s="20">
        <f>SUM(K5:K30)</f>
        <v>591.15556666666669</v>
      </c>
      <c r="L31" s="20">
        <f>SUM(L5:L30)</f>
        <v>601.64</v>
      </c>
      <c r="M31" s="21">
        <f t="shared" ref="M31" si="6">K31-L31</f>
        <v>-10.4844333333333</v>
      </c>
    </row>
    <row r="32" spans="1:13" ht="17.399999999999999" x14ac:dyDescent="0.35">
      <c r="A32" s="6"/>
      <c r="B32" s="6"/>
    </row>
    <row r="33" spans="1:2" ht="17.399999999999999" x14ac:dyDescent="0.35">
      <c r="A33" s="6"/>
      <c r="B33" s="5"/>
    </row>
    <row r="34" spans="1:2" ht="17.399999999999999" x14ac:dyDescent="0.35">
      <c r="A34" s="5"/>
      <c r="B34" s="6"/>
    </row>
    <row r="35" spans="1:2" ht="17.399999999999999" x14ac:dyDescent="0.35">
      <c r="A35" s="5"/>
      <c r="B35" s="13"/>
    </row>
    <row r="36" spans="1:2" ht="17.399999999999999" x14ac:dyDescent="0.35">
      <c r="A36" s="5"/>
      <c r="B36" s="6"/>
    </row>
  </sheetData>
  <mergeCells count="2">
    <mergeCell ref="K2:M2"/>
    <mergeCell ref="C2:I2"/>
  </mergeCells>
  <phoneticPr fontId="8" type="noConversion"/>
  <dataValidations count="1">
    <dataValidation type="textLength" errorStyle="information" allowBlank="1" showInputMessage="1" showErrorMessage="1" error="XLBVal:8=Hart-Ireson_x000d__x000a_" sqref="D5:D30" xr:uid="{00000000-0002-0000-1100-000000000000}">
      <formula1>0</formula1>
      <formula2>300</formula2>
    </dataValidation>
  </dataValidations>
  <pageMargins left="0.51181102362204722" right="0.51181102362204722" top="0.74803149606299213" bottom="0.35433070866141736" header="0.31496062992125984" footer="0.31496062992125984"/>
  <pageSetup paperSize="9" scale="64" orientation="landscape" r:id="rId1"/>
  <headerFooter>
    <oddHeader>&amp;C&amp;"-,Bold"&amp;16Diocese of Exeter
Participant Figures for 2018 - 2023</oddHeader>
  </headerFooter>
  <customProperties>
    <customPr name="QAA_DRILLPATH_NODE_ID" r:id="rId2"/>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3">
    <tabColor theme="7" tint="0.59999389629810485"/>
    <pageSetUpPr fitToPage="1"/>
  </sheetPr>
  <dimension ref="A1:M29"/>
  <sheetViews>
    <sheetView zoomScale="70" zoomScaleNormal="70" workbookViewId="0">
      <pane xSplit="2" ySplit="3" topLeftCell="C4" activePane="bottomRight" state="frozen"/>
      <selection activeCell="K18" sqref="K18"/>
      <selection pane="topRight" activeCell="K18" sqref="K18"/>
      <selection pane="bottomLeft" activeCell="K18" sqref="K18"/>
      <selection pane="bottomRight" activeCell="I23" sqref="I23"/>
    </sheetView>
  </sheetViews>
  <sheetFormatPr defaultRowHeight="13.2" x14ac:dyDescent="0.25"/>
  <cols>
    <col min="1" max="1" width="13.109375" customWidth="1"/>
    <col min="2" max="2" width="59.44140625" customWidth="1"/>
    <col min="3" max="3" width="15.44140625" customWidth="1"/>
    <col min="4" max="4" width="15.33203125" customWidth="1"/>
    <col min="5" max="5" width="15.5546875" customWidth="1"/>
    <col min="6" max="9" width="16.109375" customWidth="1"/>
    <col min="10" max="10" width="3.21875" customWidth="1"/>
    <col min="11" max="11" width="14.88671875" customWidth="1"/>
    <col min="12" max="12" width="16.44140625" customWidth="1"/>
    <col min="13" max="13" width="13.44140625" customWidth="1"/>
  </cols>
  <sheetData>
    <row r="1" spans="1:13" ht="20.25" customHeight="1" x14ac:dyDescent="0.4">
      <c r="A1" s="26" t="s">
        <v>424</v>
      </c>
      <c r="B1" s="3"/>
    </row>
    <row r="2" spans="1:13" ht="54" customHeight="1" x14ac:dyDescent="0.35">
      <c r="A2" s="5"/>
      <c r="B2" s="3"/>
      <c r="C2" s="48" t="s">
        <v>1047</v>
      </c>
      <c r="D2" s="49"/>
      <c r="E2" s="49"/>
      <c r="F2" s="49"/>
      <c r="G2" s="49"/>
      <c r="H2" s="49"/>
      <c r="I2" s="50"/>
      <c r="K2" s="39" t="s">
        <v>1046</v>
      </c>
      <c r="L2" s="40"/>
      <c r="M2" s="41"/>
    </row>
    <row r="3" spans="1:13" s="1" customFormat="1" ht="36" x14ac:dyDescent="0.25">
      <c r="A3" s="4" t="s">
        <v>495</v>
      </c>
      <c r="B3" s="4" t="s">
        <v>0</v>
      </c>
      <c r="C3" s="25">
        <v>2019</v>
      </c>
      <c r="D3" s="25">
        <v>2020</v>
      </c>
      <c r="E3" s="25">
        <v>2021</v>
      </c>
      <c r="F3" s="25">
        <v>2022</v>
      </c>
      <c r="G3" s="25">
        <v>2023</v>
      </c>
      <c r="H3" s="25">
        <v>2024</v>
      </c>
      <c r="I3" s="25">
        <v>2025</v>
      </c>
      <c r="K3" s="25">
        <v>2026</v>
      </c>
      <c r="L3" s="25">
        <v>2025</v>
      </c>
      <c r="M3" s="18" t="s">
        <v>1021</v>
      </c>
    </row>
    <row r="4" spans="1:13" ht="17.399999999999999" x14ac:dyDescent="0.35">
      <c r="B4" s="6"/>
      <c r="M4" s="17"/>
    </row>
    <row r="5" spans="1:13" ht="17.399999999999999" x14ac:dyDescent="0.35">
      <c r="A5" s="6" t="s">
        <v>903</v>
      </c>
      <c r="B5" s="6" t="s">
        <v>425</v>
      </c>
      <c r="C5" s="9">
        <v>77</v>
      </c>
      <c r="D5" s="9">
        <v>77</v>
      </c>
      <c r="E5" s="9">
        <v>77</v>
      </c>
      <c r="F5" s="9">
        <v>63</v>
      </c>
      <c r="G5" s="9">
        <v>65</v>
      </c>
      <c r="H5" s="9">
        <v>67</v>
      </c>
      <c r="I5" s="9">
        <v>71</v>
      </c>
      <c r="K5" s="9">
        <f>AVERAGE(G5:I5)</f>
        <v>67.666666666666671</v>
      </c>
      <c r="L5" s="9">
        <f>ROUND(AVERAGE(F5:H5),2)</f>
        <v>65</v>
      </c>
      <c r="M5" s="19">
        <f t="shared" ref="M5" si="0">K5-L5</f>
        <v>2.6666666666666714</v>
      </c>
    </row>
    <row r="6" spans="1:13" ht="17.399999999999999" x14ac:dyDescent="0.35">
      <c r="A6" s="6" t="s">
        <v>904</v>
      </c>
      <c r="B6" s="6" t="s">
        <v>426</v>
      </c>
      <c r="C6" s="9">
        <v>70</v>
      </c>
      <c r="D6" s="9">
        <v>62</v>
      </c>
      <c r="E6" s="9">
        <v>62</v>
      </c>
      <c r="F6" s="9">
        <v>57</v>
      </c>
      <c r="G6" s="9">
        <v>67</v>
      </c>
      <c r="H6" s="9">
        <v>68</v>
      </c>
      <c r="I6" s="9">
        <v>60</v>
      </c>
      <c r="K6" s="9">
        <f t="shared" ref="K6:K23" si="1">AVERAGE(G6:I6)</f>
        <v>65</v>
      </c>
      <c r="L6" s="9">
        <f t="shared" ref="L6:L23" si="2">ROUND(AVERAGE(F6:H6),2)</f>
        <v>64</v>
      </c>
      <c r="M6" s="19">
        <f t="shared" ref="M6:M23" si="3">K6-L6</f>
        <v>1</v>
      </c>
    </row>
    <row r="7" spans="1:13" ht="17.399999999999999" x14ac:dyDescent="0.35">
      <c r="A7" s="6" t="s">
        <v>905</v>
      </c>
      <c r="B7" s="6" t="s">
        <v>428</v>
      </c>
      <c r="C7" s="9">
        <v>65</v>
      </c>
      <c r="D7" s="9">
        <v>59</v>
      </c>
      <c r="E7" s="9">
        <v>52</v>
      </c>
      <c r="F7" s="9">
        <v>54</v>
      </c>
      <c r="G7" s="9">
        <v>52</v>
      </c>
      <c r="H7" s="9">
        <v>59</v>
      </c>
      <c r="I7" s="9">
        <v>57</v>
      </c>
      <c r="K7" s="9">
        <f t="shared" si="1"/>
        <v>56</v>
      </c>
      <c r="L7" s="9">
        <f t="shared" si="2"/>
        <v>55</v>
      </c>
      <c r="M7" s="19">
        <f t="shared" si="3"/>
        <v>1</v>
      </c>
    </row>
    <row r="8" spans="1:13" ht="17.399999999999999" x14ac:dyDescent="0.35">
      <c r="A8" s="6" t="s">
        <v>906</v>
      </c>
      <c r="B8" s="6" t="s">
        <v>431</v>
      </c>
      <c r="C8" s="9">
        <v>61</v>
      </c>
      <c r="D8" s="9">
        <v>61</v>
      </c>
      <c r="E8" s="9">
        <v>55</v>
      </c>
      <c r="F8" s="9">
        <v>49</v>
      </c>
      <c r="G8" s="9">
        <v>47</v>
      </c>
      <c r="H8" s="9">
        <v>45</v>
      </c>
      <c r="I8" s="9">
        <v>46</v>
      </c>
      <c r="K8" s="9">
        <f t="shared" si="1"/>
        <v>46</v>
      </c>
      <c r="L8" s="9">
        <f t="shared" si="2"/>
        <v>47</v>
      </c>
      <c r="M8" s="19">
        <f t="shared" si="3"/>
        <v>-1</v>
      </c>
    </row>
    <row r="9" spans="1:13" ht="17.399999999999999" x14ac:dyDescent="0.35">
      <c r="A9" s="6" t="s">
        <v>574</v>
      </c>
      <c r="B9" s="6" t="s">
        <v>462</v>
      </c>
      <c r="C9" s="9">
        <v>47</v>
      </c>
      <c r="D9" s="9">
        <v>47</v>
      </c>
      <c r="E9" s="9">
        <v>30</v>
      </c>
      <c r="F9" s="9">
        <v>27</v>
      </c>
      <c r="G9" s="9">
        <v>28</v>
      </c>
      <c r="H9" s="9">
        <v>27</v>
      </c>
      <c r="I9" s="9">
        <v>32</v>
      </c>
      <c r="K9" s="9">
        <f t="shared" si="1"/>
        <v>29</v>
      </c>
      <c r="L9" s="9">
        <f t="shared" si="2"/>
        <v>27.33</v>
      </c>
      <c r="M9" s="19">
        <f t="shared" si="3"/>
        <v>1.6700000000000017</v>
      </c>
    </row>
    <row r="10" spans="1:13" ht="17.399999999999999" x14ac:dyDescent="0.35">
      <c r="A10" s="6" t="s">
        <v>907</v>
      </c>
      <c r="B10" s="6" t="s">
        <v>430</v>
      </c>
      <c r="C10" s="9">
        <v>86</v>
      </c>
      <c r="D10" s="9">
        <v>89</v>
      </c>
      <c r="E10" s="9">
        <v>68</v>
      </c>
      <c r="F10" s="9">
        <v>62</v>
      </c>
      <c r="G10" s="9">
        <v>69</v>
      </c>
      <c r="H10" s="9">
        <v>66</v>
      </c>
      <c r="I10" s="9">
        <v>71.5</v>
      </c>
      <c r="K10" s="9">
        <f t="shared" si="1"/>
        <v>68.833333333333329</v>
      </c>
      <c r="L10" s="9">
        <f t="shared" si="2"/>
        <v>65.67</v>
      </c>
      <c r="M10" s="19">
        <f t="shared" si="3"/>
        <v>3.1633333333333269</v>
      </c>
    </row>
    <row r="11" spans="1:13" ht="17.399999999999999" x14ac:dyDescent="0.35">
      <c r="A11" s="6" t="s">
        <v>908</v>
      </c>
      <c r="B11" s="6" t="s">
        <v>429</v>
      </c>
      <c r="C11" s="9">
        <v>12</v>
      </c>
      <c r="D11" s="9">
        <v>12</v>
      </c>
      <c r="E11" s="9">
        <v>12</v>
      </c>
      <c r="F11" s="9">
        <v>9</v>
      </c>
      <c r="G11" s="9">
        <v>16</v>
      </c>
      <c r="H11" s="9">
        <v>15</v>
      </c>
      <c r="I11" s="9">
        <v>16</v>
      </c>
      <c r="K11" s="9">
        <f t="shared" si="1"/>
        <v>15.666666666666666</v>
      </c>
      <c r="L11" s="9">
        <f t="shared" si="2"/>
        <v>13.33</v>
      </c>
      <c r="M11" s="19">
        <f t="shared" si="3"/>
        <v>2.336666666666666</v>
      </c>
    </row>
    <row r="12" spans="1:13" ht="17.399999999999999" x14ac:dyDescent="0.35">
      <c r="A12" s="6" t="s">
        <v>909</v>
      </c>
      <c r="B12" s="6" t="s">
        <v>427</v>
      </c>
      <c r="C12" s="9">
        <v>69</v>
      </c>
      <c r="D12" s="9">
        <v>67</v>
      </c>
      <c r="E12" s="9">
        <v>63</v>
      </c>
      <c r="F12" s="9">
        <v>60</v>
      </c>
      <c r="G12" s="9">
        <v>51</v>
      </c>
      <c r="H12" s="9">
        <v>51</v>
      </c>
      <c r="I12" s="9">
        <v>49</v>
      </c>
      <c r="K12" s="9">
        <f t="shared" si="1"/>
        <v>50.333333333333336</v>
      </c>
      <c r="L12" s="9">
        <f t="shared" si="2"/>
        <v>54</v>
      </c>
      <c r="M12" s="19">
        <f t="shared" si="3"/>
        <v>-3.6666666666666643</v>
      </c>
    </row>
    <row r="13" spans="1:13" ht="17.399999999999999" x14ac:dyDescent="0.35">
      <c r="A13" s="6" t="s">
        <v>910</v>
      </c>
      <c r="B13" s="6" t="s">
        <v>433</v>
      </c>
      <c r="C13" s="9">
        <v>39</v>
      </c>
      <c r="D13" s="9">
        <v>44</v>
      </c>
      <c r="E13" s="9">
        <v>37</v>
      </c>
      <c r="F13" s="9">
        <v>35</v>
      </c>
      <c r="G13" s="9">
        <v>30</v>
      </c>
      <c r="H13" s="9">
        <v>27</v>
      </c>
      <c r="I13" s="9">
        <v>23</v>
      </c>
      <c r="K13" s="9">
        <f t="shared" si="1"/>
        <v>26.666666666666668</v>
      </c>
      <c r="L13" s="9">
        <f t="shared" si="2"/>
        <v>30.67</v>
      </c>
      <c r="M13" s="19">
        <f t="shared" si="3"/>
        <v>-4.0033333333333339</v>
      </c>
    </row>
    <row r="14" spans="1:13" ht="17.399999999999999" x14ac:dyDescent="0.35">
      <c r="A14" s="6" t="s">
        <v>911</v>
      </c>
      <c r="B14" s="6" t="s">
        <v>432</v>
      </c>
      <c r="C14" s="9">
        <v>122</v>
      </c>
      <c r="D14" s="9">
        <v>127</v>
      </c>
      <c r="E14" s="9">
        <v>127</v>
      </c>
      <c r="F14" s="9">
        <v>101</v>
      </c>
      <c r="G14" s="9">
        <v>114</v>
      </c>
      <c r="H14" s="9">
        <v>113</v>
      </c>
      <c r="I14" s="9">
        <v>136</v>
      </c>
      <c r="K14" s="9">
        <f t="shared" si="1"/>
        <v>121</v>
      </c>
      <c r="L14" s="9">
        <f t="shared" si="2"/>
        <v>109.33</v>
      </c>
      <c r="M14" s="19">
        <f t="shared" si="3"/>
        <v>11.670000000000002</v>
      </c>
    </row>
    <row r="15" spans="1:13" ht="17.399999999999999" x14ac:dyDescent="0.35">
      <c r="A15" s="6" t="s">
        <v>912</v>
      </c>
      <c r="B15" s="6" t="s">
        <v>434</v>
      </c>
      <c r="C15" s="9">
        <v>67</v>
      </c>
      <c r="D15" s="9">
        <v>68</v>
      </c>
      <c r="E15" s="9">
        <v>68</v>
      </c>
      <c r="F15" s="9">
        <v>38</v>
      </c>
      <c r="G15" s="9">
        <v>44</v>
      </c>
      <c r="H15" s="9">
        <v>44</v>
      </c>
      <c r="I15" s="9">
        <v>50</v>
      </c>
      <c r="K15" s="9">
        <f t="shared" si="1"/>
        <v>46</v>
      </c>
      <c r="L15" s="9">
        <f t="shared" si="2"/>
        <v>42</v>
      </c>
      <c r="M15" s="19">
        <f t="shared" si="3"/>
        <v>4</v>
      </c>
    </row>
    <row r="16" spans="1:13" ht="17.399999999999999" x14ac:dyDescent="0.35">
      <c r="A16" s="6" t="s">
        <v>913</v>
      </c>
      <c r="B16" s="6" t="s">
        <v>442</v>
      </c>
      <c r="C16" s="9">
        <v>52</v>
      </c>
      <c r="D16" s="9">
        <v>57</v>
      </c>
      <c r="E16" s="9">
        <v>57</v>
      </c>
      <c r="F16" s="9">
        <v>54</v>
      </c>
      <c r="G16" s="9">
        <v>44</v>
      </c>
      <c r="H16" s="9">
        <v>57</v>
      </c>
      <c r="I16" s="9">
        <v>35</v>
      </c>
      <c r="K16" s="9">
        <f t="shared" si="1"/>
        <v>45.333333333333336</v>
      </c>
      <c r="L16" s="9">
        <f t="shared" si="2"/>
        <v>51.67</v>
      </c>
      <c r="M16" s="19">
        <f t="shared" si="3"/>
        <v>-6.336666666666666</v>
      </c>
    </row>
    <row r="17" spans="1:13" ht="17.399999999999999" x14ac:dyDescent="0.35">
      <c r="A17" s="6" t="s">
        <v>914</v>
      </c>
      <c r="B17" s="6" t="s">
        <v>439</v>
      </c>
      <c r="C17" s="9">
        <v>32</v>
      </c>
      <c r="D17" s="9">
        <v>32</v>
      </c>
      <c r="E17" s="9">
        <v>32</v>
      </c>
      <c r="F17" s="9">
        <v>25</v>
      </c>
      <c r="G17" s="9">
        <v>28</v>
      </c>
      <c r="H17" s="9">
        <v>28</v>
      </c>
      <c r="I17" s="9">
        <v>28</v>
      </c>
      <c r="K17" s="9">
        <f t="shared" si="1"/>
        <v>28</v>
      </c>
      <c r="L17" s="9">
        <f t="shared" si="2"/>
        <v>27</v>
      </c>
      <c r="M17" s="19">
        <f t="shared" si="3"/>
        <v>1</v>
      </c>
    </row>
    <row r="18" spans="1:13" ht="17.399999999999999" x14ac:dyDescent="0.35">
      <c r="A18" s="6" t="s">
        <v>915</v>
      </c>
      <c r="B18" s="6" t="s">
        <v>440</v>
      </c>
      <c r="C18" s="9">
        <v>49</v>
      </c>
      <c r="D18" s="9">
        <v>49</v>
      </c>
      <c r="E18" s="9">
        <v>49</v>
      </c>
      <c r="F18" s="9">
        <v>37</v>
      </c>
      <c r="G18" s="9">
        <v>49</v>
      </c>
      <c r="H18" s="9">
        <v>49</v>
      </c>
      <c r="I18" s="9">
        <v>46</v>
      </c>
      <c r="K18" s="9">
        <f t="shared" si="1"/>
        <v>48</v>
      </c>
      <c r="L18" s="9">
        <f t="shared" si="2"/>
        <v>45</v>
      </c>
      <c r="M18" s="19">
        <f t="shared" si="3"/>
        <v>3</v>
      </c>
    </row>
    <row r="19" spans="1:13" ht="17.399999999999999" x14ac:dyDescent="0.35">
      <c r="A19" s="6" t="s">
        <v>916</v>
      </c>
      <c r="B19" s="6" t="s">
        <v>436</v>
      </c>
      <c r="C19" s="9">
        <v>45</v>
      </c>
      <c r="D19" s="9">
        <v>45</v>
      </c>
      <c r="E19" s="9">
        <v>45</v>
      </c>
      <c r="F19" s="9">
        <v>36</v>
      </c>
      <c r="G19" s="9">
        <v>31</v>
      </c>
      <c r="H19" s="9">
        <v>31</v>
      </c>
      <c r="I19" s="9">
        <v>31</v>
      </c>
      <c r="K19" s="9">
        <f t="shared" si="1"/>
        <v>31</v>
      </c>
      <c r="L19" s="9">
        <f t="shared" si="2"/>
        <v>32.67</v>
      </c>
      <c r="M19" s="19">
        <f t="shared" si="3"/>
        <v>-1.6700000000000017</v>
      </c>
    </row>
    <row r="20" spans="1:13" ht="17.399999999999999" x14ac:dyDescent="0.35">
      <c r="A20" s="6" t="s">
        <v>917</v>
      </c>
      <c r="B20" s="6" t="s">
        <v>437</v>
      </c>
      <c r="C20" s="9">
        <v>52</v>
      </c>
      <c r="D20" s="9">
        <v>56</v>
      </c>
      <c r="E20" s="9">
        <v>56</v>
      </c>
      <c r="F20" s="9">
        <v>47</v>
      </c>
      <c r="G20" s="9">
        <v>50</v>
      </c>
      <c r="H20" s="9">
        <v>53</v>
      </c>
      <c r="I20" s="9">
        <v>51</v>
      </c>
      <c r="K20" s="9">
        <f t="shared" si="1"/>
        <v>51.333333333333336</v>
      </c>
      <c r="L20" s="9">
        <f t="shared" si="2"/>
        <v>50</v>
      </c>
      <c r="M20" s="19">
        <f t="shared" si="3"/>
        <v>1.3333333333333357</v>
      </c>
    </row>
    <row r="21" spans="1:13" ht="17.399999999999999" x14ac:dyDescent="0.35">
      <c r="A21" s="6" t="s">
        <v>918</v>
      </c>
      <c r="B21" s="6" t="s">
        <v>438</v>
      </c>
      <c r="C21" s="9">
        <v>125</v>
      </c>
      <c r="D21" s="9">
        <v>137</v>
      </c>
      <c r="E21" s="9">
        <v>137</v>
      </c>
      <c r="F21" s="9">
        <v>114</v>
      </c>
      <c r="G21" s="9">
        <v>127</v>
      </c>
      <c r="H21" s="9">
        <v>123</v>
      </c>
      <c r="I21" s="9">
        <v>128</v>
      </c>
      <c r="K21" s="9">
        <f t="shared" si="1"/>
        <v>126</v>
      </c>
      <c r="L21" s="9">
        <f t="shared" si="2"/>
        <v>121.33</v>
      </c>
      <c r="M21" s="19">
        <f t="shared" si="3"/>
        <v>4.6700000000000017</v>
      </c>
    </row>
    <row r="22" spans="1:13" ht="17.399999999999999" x14ac:dyDescent="0.35">
      <c r="A22" s="6" t="s">
        <v>919</v>
      </c>
      <c r="B22" s="6" t="s">
        <v>435</v>
      </c>
      <c r="C22" s="9">
        <v>60</v>
      </c>
      <c r="D22" s="9">
        <v>60</v>
      </c>
      <c r="E22" s="9">
        <v>60</v>
      </c>
      <c r="F22" s="9">
        <v>50</v>
      </c>
      <c r="G22" s="9">
        <v>51</v>
      </c>
      <c r="H22" s="9">
        <v>61</v>
      </c>
      <c r="I22" s="9">
        <v>60</v>
      </c>
      <c r="K22" s="9">
        <f t="shared" si="1"/>
        <v>57.333333333333336</v>
      </c>
      <c r="L22" s="9">
        <f t="shared" si="2"/>
        <v>54</v>
      </c>
      <c r="M22" s="19">
        <f t="shared" si="3"/>
        <v>3.3333333333333357</v>
      </c>
    </row>
    <row r="23" spans="1:13" ht="17.399999999999999" x14ac:dyDescent="0.35">
      <c r="A23" s="6" t="s">
        <v>920</v>
      </c>
      <c r="B23" s="6" t="s">
        <v>441</v>
      </c>
      <c r="C23" s="9">
        <v>207</v>
      </c>
      <c r="D23" s="9">
        <v>213.3</v>
      </c>
      <c r="E23" s="9">
        <v>165</v>
      </c>
      <c r="F23" s="9">
        <v>139</v>
      </c>
      <c r="G23" s="9">
        <v>157</v>
      </c>
      <c r="H23" s="9">
        <v>153</v>
      </c>
      <c r="I23" s="9">
        <v>147</v>
      </c>
      <c r="K23" s="9">
        <f t="shared" si="1"/>
        <v>152.33333333333334</v>
      </c>
      <c r="L23" s="9">
        <f t="shared" si="2"/>
        <v>149.66999999999999</v>
      </c>
      <c r="M23" s="19">
        <f t="shared" si="3"/>
        <v>2.6633333333333553</v>
      </c>
    </row>
    <row r="24" spans="1:13" ht="17.399999999999999" x14ac:dyDescent="0.35">
      <c r="A24" s="6"/>
      <c r="B24" s="6"/>
      <c r="C24" s="22">
        <f t="shared" ref="C24:G24" si="4">SUM(C5:C23)</f>
        <v>1337</v>
      </c>
      <c r="D24" s="22">
        <f t="shared" si="4"/>
        <v>1362.3</v>
      </c>
      <c r="E24" s="22">
        <f t="shared" si="4"/>
        <v>1252</v>
      </c>
      <c r="F24" s="22">
        <f t="shared" si="4"/>
        <v>1057</v>
      </c>
      <c r="G24" s="22">
        <f t="shared" si="4"/>
        <v>1120</v>
      </c>
      <c r="H24" s="22">
        <f t="shared" ref="H24:I24" si="5">SUM(H5:H23)</f>
        <v>1137</v>
      </c>
      <c r="I24" s="22">
        <f t="shared" si="5"/>
        <v>1137.5</v>
      </c>
      <c r="K24" s="20">
        <f>SUM(K5:K23)</f>
        <v>1131.5000000000002</v>
      </c>
      <c r="L24" s="20">
        <f>SUM(L5:L23)</f>
        <v>1104.67</v>
      </c>
      <c r="M24" s="21">
        <f t="shared" ref="M24" si="6">K24-L24</f>
        <v>26.830000000000155</v>
      </c>
    </row>
    <row r="25" spans="1:13" ht="17.399999999999999" x14ac:dyDescent="0.35">
      <c r="A25" s="6"/>
      <c r="B25" s="6"/>
    </row>
    <row r="26" spans="1:13" ht="17.399999999999999" x14ac:dyDescent="0.35">
      <c r="A26" s="6"/>
      <c r="B26" s="5"/>
    </row>
    <row r="27" spans="1:13" ht="17.399999999999999" x14ac:dyDescent="0.35">
      <c r="A27" s="5"/>
      <c r="B27" s="6"/>
    </row>
    <row r="28" spans="1:13" ht="17.399999999999999" x14ac:dyDescent="0.35">
      <c r="A28" s="5"/>
      <c r="B28" s="13"/>
    </row>
    <row r="29" spans="1:13" ht="17.399999999999999" x14ac:dyDescent="0.35">
      <c r="A29" s="5"/>
      <c r="B29" s="6"/>
    </row>
  </sheetData>
  <mergeCells count="2">
    <mergeCell ref="K2:M2"/>
    <mergeCell ref="C2:I2"/>
  </mergeCells>
  <phoneticPr fontId="8" type="noConversion"/>
  <dataValidations count="1">
    <dataValidation type="textLength" errorStyle="information" allowBlank="1" showInputMessage="1" showErrorMessage="1" error="XLBVal:8=Hart-Ireson_x000d__x000a_" sqref="D5:D23" xr:uid="{00000000-0002-0000-1200-000000000000}">
      <formula1>0</formula1>
      <formula2>300</formula2>
    </dataValidation>
  </dataValidations>
  <pageMargins left="0.51181102362204722" right="0.51181102362204722" top="0.74803149606299213" bottom="0.35433070866141736" header="0.31496062992125984" footer="0.31496062992125984"/>
  <pageSetup paperSize="9" scale="64" orientation="landscape" r:id="rId1"/>
  <headerFooter>
    <oddHeader>&amp;C&amp;"-,Bold"&amp;16Diocese of Exeter
Participant Figures for 2018 - 2023</oddHeader>
  </headerFooter>
  <customProperties>
    <customPr name="QAA_DRILLPATH_NODE_ID" r:id="rId2"/>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6">
    <tabColor theme="7" tint="0.59999389629810485"/>
    <pageSetUpPr fitToPage="1"/>
  </sheetPr>
  <dimension ref="A1:P40"/>
  <sheetViews>
    <sheetView zoomScale="70" zoomScaleNormal="70" workbookViewId="0">
      <pane xSplit="2" ySplit="3" topLeftCell="C4" activePane="bottomRight" state="frozen"/>
      <selection activeCell="K18" sqref="K18"/>
      <selection pane="topRight" activeCell="K18" sqref="K18"/>
      <selection pane="bottomLeft" activeCell="K18" sqref="K18"/>
      <selection pane="bottomRight" activeCell="O34" sqref="O34"/>
    </sheetView>
  </sheetViews>
  <sheetFormatPr defaultRowHeight="13.2" x14ac:dyDescent="0.25"/>
  <cols>
    <col min="1" max="1" width="13.33203125" customWidth="1"/>
    <col min="2" max="2" width="34.5546875" bestFit="1" customWidth="1"/>
    <col min="3" max="3" width="15.44140625" customWidth="1"/>
    <col min="4" max="4" width="15.33203125" customWidth="1"/>
    <col min="5" max="5" width="15" customWidth="1"/>
    <col min="6" max="9" width="16.109375" customWidth="1"/>
    <col min="10" max="10" width="3.21875" customWidth="1"/>
    <col min="11" max="11" width="15.33203125" customWidth="1"/>
    <col min="12" max="12" width="15.6640625" customWidth="1"/>
    <col min="13" max="13" width="13.5546875" customWidth="1"/>
  </cols>
  <sheetData>
    <row r="1" spans="1:16" ht="27.75" customHeight="1" x14ac:dyDescent="0.4">
      <c r="A1" s="26" t="s">
        <v>85</v>
      </c>
      <c r="B1" s="3"/>
    </row>
    <row r="2" spans="1:16" ht="54" customHeight="1" x14ac:dyDescent="0.35">
      <c r="A2" s="5"/>
      <c r="B2" s="3"/>
      <c r="C2" s="48" t="s">
        <v>1047</v>
      </c>
      <c r="D2" s="49"/>
      <c r="E2" s="49"/>
      <c r="F2" s="49"/>
      <c r="G2" s="49"/>
      <c r="H2" s="49"/>
      <c r="I2" s="50"/>
      <c r="K2" s="39" t="s">
        <v>1046</v>
      </c>
      <c r="L2" s="40"/>
      <c r="M2" s="41"/>
    </row>
    <row r="3" spans="1:16" s="1" customFormat="1" ht="36" x14ac:dyDescent="0.25">
      <c r="A3" s="4" t="s">
        <v>495</v>
      </c>
      <c r="B3" s="4" t="s">
        <v>0</v>
      </c>
      <c r="C3" s="25">
        <v>2019</v>
      </c>
      <c r="D3" s="25">
        <v>2020</v>
      </c>
      <c r="E3" s="25">
        <v>2021</v>
      </c>
      <c r="F3" s="25">
        <v>2022</v>
      </c>
      <c r="G3" s="25">
        <v>2023</v>
      </c>
      <c r="H3" s="25">
        <v>2024</v>
      </c>
      <c r="I3" s="25">
        <v>2025</v>
      </c>
      <c r="K3" s="25">
        <v>2026</v>
      </c>
      <c r="L3" s="25">
        <v>2025</v>
      </c>
      <c r="M3" s="18" t="s">
        <v>1021</v>
      </c>
    </row>
    <row r="4" spans="1:16" ht="17.399999999999999" x14ac:dyDescent="0.35">
      <c r="B4" s="6"/>
      <c r="M4" s="17"/>
    </row>
    <row r="5" spans="1:16" ht="17.399999999999999" x14ac:dyDescent="0.35">
      <c r="A5" s="6" t="s">
        <v>921</v>
      </c>
      <c r="B5" s="6" t="s">
        <v>86</v>
      </c>
      <c r="C5" s="9">
        <v>18</v>
      </c>
      <c r="D5" s="9">
        <v>13</v>
      </c>
      <c r="E5" s="9">
        <v>13</v>
      </c>
      <c r="F5" s="9">
        <v>13</v>
      </c>
      <c r="G5" s="9">
        <v>15</v>
      </c>
      <c r="H5" s="9">
        <v>17</v>
      </c>
      <c r="I5" s="9">
        <v>16</v>
      </c>
      <c r="K5" s="9">
        <f>AVERAGE(G5:I5)</f>
        <v>16</v>
      </c>
      <c r="L5" s="9">
        <f>ROUND(AVERAGE(F5:H5),2)</f>
        <v>15</v>
      </c>
      <c r="M5" s="19">
        <f t="shared" ref="M5" si="0">K5-L5</f>
        <v>1</v>
      </c>
      <c r="P5" s="24"/>
    </row>
    <row r="6" spans="1:16" ht="17.399999999999999" x14ac:dyDescent="0.35">
      <c r="A6" s="6" t="s">
        <v>922</v>
      </c>
      <c r="B6" s="6" t="s">
        <v>94</v>
      </c>
      <c r="C6" s="9">
        <v>5</v>
      </c>
      <c r="D6" s="9">
        <v>5</v>
      </c>
      <c r="E6" s="9">
        <v>5</v>
      </c>
      <c r="F6" s="9">
        <v>11.2</v>
      </c>
      <c r="G6" s="9">
        <v>11.7</v>
      </c>
      <c r="H6" s="9">
        <v>12</v>
      </c>
      <c r="I6" s="9">
        <v>11.3</v>
      </c>
      <c r="K6" s="9">
        <f t="shared" ref="K6:K34" si="1">AVERAGE(G6:I6)</f>
        <v>11.666666666666666</v>
      </c>
      <c r="L6" s="9">
        <f t="shared" ref="L6:L34" si="2">ROUND(AVERAGE(F6:H6),2)</f>
        <v>11.63</v>
      </c>
      <c r="M6" s="19">
        <f t="shared" ref="M6:M34" si="3">K6-L6</f>
        <v>3.6666666666665293E-2</v>
      </c>
      <c r="P6" s="24"/>
    </row>
    <row r="7" spans="1:16" ht="17.399999999999999" x14ac:dyDescent="0.35">
      <c r="A7" s="6" t="s">
        <v>923</v>
      </c>
      <c r="B7" s="6" t="s">
        <v>95</v>
      </c>
      <c r="C7" s="9">
        <v>7</v>
      </c>
      <c r="D7" s="9">
        <v>7</v>
      </c>
      <c r="E7" s="9">
        <v>7</v>
      </c>
      <c r="F7" s="9">
        <v>11.2</v>
      </c>
      <c r="G7" s="9">
        <v>12.2</v>
      </c>
      <c r="H7" s="9">
        <v>14.5</v>
      </c>
      <c r="I7" s="9">
        <v>12.3</v>
      </c>
      <c r="K7" s="9">
        <f t="shared" si="1"/>
        <v>13</v>
      </c>
      <c r="L7" s="9">
        <f t="shared" si="2"/>
        <v>12.63</v>
      </c>
      <c r="M7" s="19">
        <f t="shared" si="3"/>
        <v>0.36999999999999922</v>
      </c>
      <c r="P7" s="24"/>
    </row>
    <row r="8" spans="1:16" ht="17.399999999999999" x14ac:dyDescent="0.35">
      <c r="A8" s="6" t="s">
        <v>924</v>
      </c>
      <c r="B8" s="6" t="s">
        <v>87</v>
      </c>
      <c r="C8" s="9">
        <v>12</v>
      </c>
      <c r="D8" s="9">
        <v>11</v>
      </c>
      <c r="E8" s="9">
        <v>11</v>
      </c>
      <c r="F8" s="9">
        <v>13</v>
      </c>
      <c r="G8" s="9">
        <v>15</v>
      </c>
      <c r="H8" s="9">
        <v>13</v>
      </c>
      <c r="I8" s="9">
        <v>10</v>
      </c>
      <c r="K8" s="9">
        <f t="shared" si="1"/>
        <v>12.666666666666666</v>
      </c>
      <c r="L8" s="9">
        <f t="shared" si="2"/>
        <v>13.67</v>
      </c>
      <c r="M8" s="19">
        <f t="shared" si="3"/>
        <v>-1.0033333333333339</v>
      </c>
      <c r="P8" s="24"/>
    </row>
    <row r="9" spans="1:16" ht="17.399999999999999" x14ac:dyDescent="0.35">
      <c r="A9" s="6" t="s">
        <v>925</v>
      </c>
      <c r="B9" s="6" t="s">
        <v>88</v>
      </c>
      <c r="C9" s="9">
        <v>5</v>
      </c>
      <c r="D9" s="9">
        <v>5</v>
      </c>
      <c r="E9" s="9">
        <v>5</v>
      </c>
      <c r="F9" s="9">
        <v>3</v>
      </c>
      <c r="G9" s="9">
        <v>11</v>
      </c>
      <c r="H9" s="9">
        <v>3</v>
      </c>
      <c r="I9" s="9">
        <v>2</v>
      </c>
      <c r="K9" s="9">
        <f t="shared" si="1"/>
        <v>5.333333333333333</v>
      </c>
      <c r="L9" s="9">
        <f t="shared" si="2"/>
        <v>5.67</v>
      </c>
      <c r="M9" s="19">
        <f t="shared" si="3"/>
        <v>-0.33666666666666689</v>
      </c>
      <c r="P9" s="24"/>
    </row>
    <row r="10" spans="1:16" ht="17.399999999999999" x14ac:dyDescent="0.35">
      <c r="A10" s="6" t="s">
        <v>926</v>
      </c>
      <c r="B10" s="6" t="s">
        <v>103</v>
      </c>
      <c r="C10" s="9">
        <v>7</v>
      </c>
      <c r="D10" s="9">
        <v>7</v>
      </c>
      <c r="E10" s="9">
        <v>7</v>
      </c>
      <c r="F10" s="9">
        <v>8</v>
      </c>
      <c r="G10" s="9">
        <v>7</v>
      </c>
      <c r="H10" s="9">
        <v>7</v>
      </c>
      <c r="I10" s="9">
        <v>7</v>
      </c>
      <c r="K10" s="9">
        <f t="shared" si="1"/>
        <v>7</v>
      </c>
      <c r="L10" s="9">
        <f t="shared" si="2"/>
        <v>7.33</v>
      </c>
      <c r="M10" s="19">
        <f t="shared" si="3"/>
        <v>-0.33000000000000007</v>
      </c>
      <c r="P10" s="24"/>
    </row>
    <row r="11" spans="1:16" ht="17.399999999999999" x14ac:dyDescent="0.35">
      <c r="A11" s="6" t="s">
        <v>927</v>
      </c>
      <c r="B11" s="6" t="s">
        <v>90</v>
      </c>
      <c r="C11" s="9">
        <v>34</v>
      </c>
      <c r="D11" s="9">
        <v>34</v>
      </c>
      <c r="E11" s="9">
        <v>32</v>
      </c>
      <c r="F11" s="9">
        <v>27</v>
      </c>
      <c r="G11" s="9">
        <v>27</v>
      </c>
      <c r="H11" s="9">
        <v>26</v>
      </c>
      <c r="I11" s="9">
        <v>24</v>
      </c>
      <c r="K11" s="9">
        <f t="shared" si="1"/>
        <v>25.666666666666668</v>
      </c>
      <c r="L11" s="9">
        <f t="shared" si="2"/>
        <v>26.67</v>
      </c>
      <c r="M11" s="19">
        <f t="shared" si="3"/>
        <v>-1.0033333333333339</v>
      </c>
      <c r="P11" s="24"/>
    </row>
    <row r="12" spans="1:16" ht="17.399999999999999" x14ac:dyDescent="0.35">
      <c r="A12" s="6" t="s">
        <v>928</v>
      </c>
      <c r="B12" s="6" t="s">
        <v>91</v>
      </c>
      <c r="C12" s="9">
        <v>9</v>
      </c>
      <c r="D12" s="9">
        <v>9</v>
      </c>
      <c r="E12" s="9">
        <v>7</v>
      </c>
      <c r="F12" s="9">
        <v>8</v>
      </c>
      <c r="G12" s="9">
        <v>8</v>
      </c>
      <c r="H12" s="9">
        <v>10</v>
      </c>
      <c r="I12" s="9">
        <v>10</v>
      </c>
      <c r="K12" s="9">
        <f t="shared" si="1"/>
        <v>9.3333333333333339</v>
      </c>
      <c r="L12" s="9">
        <f t="shared" si="2"/>
        <v>8.67</v>
      </c>
      <c r="M12" s="19">
        <f t="shared" si="3"/>
        <v>0.663333333333334</v>
      </c>
      <c r="P12" s="24"/>
    </row>
    <row r="13" spans="1:16" ht="17.399999999999999" x14ac:dyDescent="0.35">
      <c r="A13" s="6" t="s">
        <v>929</v>
      </c>
      <c r="B13" s="6" t="s">
        <v>112</v>
      </c>
      <c r="C13" s="9">
        <v>9</v>
      </c>
      <c r="D13" s="9">
        <v>9</v>
      </c>
      <c r="E13" s="9">
        <v>9</v>
      </c>
      <c r="F13" s="9">
        <v>6</v>
      </c>
      <c r="G13" s="9">
        <v>6</v>
      </c>
      <c r="H13" s="9">
        <v>6</v>
      </c>
      <c r="I13" s="9">
        <v>6</v>
      </c>
      <c r="K13" s="9">
        <f t="shared" si="1"/>
        <v>6</v>
      </c>
      <c r="L13" s="9">
        <f t="shared" si="2"/>
        <v>6</v>
      </c>
      <c r="M13" s="19">
        <f t="shared" si="3"/>
        <v>0</v>
      </c>
      <c r="P13" s="24"/>
    </row>
    <row r="14" spans="1:16" ht="17.399999999999999" x14ac:dyDescent="0.35">
      <c r="A14" s="6" t="s">
        <v>930</v>
      </c>
      <c r="B14" s="6" t="s">
        <v>113</v>
      </c>
      <c r="C14" s="9">
        <v>50</v>
      </c>
      <c r="D14" s="9">
        <v>50</v>
      </c>
      <c r="E14" s="9">
        <v>40</v>
      </c>
      <c r="F14" s="9">
        <v>31</v>
      </c>
      <c r="G14" s="9">
        <v>38</v>
      </c>
      <c r="H14" s="9">
        <v>35</v>
      </c>
      <c r="I14" s="9">
        <v>34</v>
      </c>
      <c r="K14" s="9">
        <f t="shared" si="1"/>
        <v>35.666666666666664</v>
      </c>
      <c r="L14" s="9">
        <f t="shared" si="2"/>
        <v>34.67</v>
      </c>
      <c r="M14" s="19">
        <f t="shared" si="3"/>
        <v>0.99666666666666259</v>
      </c>
      <c r="P14" s="24"/>
    </row>
    <row r="15" spans="1:16" ht="17.399999999999999" x14ac:dyDescent="0.35">
      <c r="A15" s="6" t="s">
        <v>931</v>
      </c>
      <c r="B15" s="6" t="s">
        <v>96</v>
      </c>
      <c r="C15" s="9">
        <v>18</v>
      </c>
      <c r="D15" s="9">
        <v>18</v>
      </c>
      <c r="E15" s="9">
        <v>18</v>
      </c>
      <c r="F15" s="9">
        <v>19.2</v>
      </c>
      <c r="G15" s="9">
        <v>20.7</v>
      </c>
      <c r="H15" s="9">
        <v>24</v>
      </c>
      <c r="I15" s="9">
        <v>21.3</v>
      </c>
      <c r="K15" s="9">
        <f t="shared" si="1"/>
        <v>22</v>
      </c>
      <c r="L15" s="9">
        <f t="shared" si="2"/>
        <v>21.3</v>
      </c>
      <c r="M15" s="19">
        <f t="shared" si="3"/>
        <v>0.69999999999999929</v>
      </c>
      <c r="P15" s="24"/>
    </row>
    <row r="16" spans="1:16" ht="17.399999999999999" x14ac:dyDescent="0.35">
      <c r="A16" s="6" t="s">
        <v>932</v>
      </c>
      <c r="B16" s="6" t="s">
        <v>97</v>
      </c>
      <c r="C16" s="9">
        <v>5</v>
      </c>
      <c r="D16" s="9">
        <v>7</v>
      </c>
      <c r="E16" s="9">
        <v>7</v>
      </c>
      <c r="F16" s="9">
        <v>7.1999999999999993</v>
      </c>
      <c r="G16" s="9">
        <v>10.199999999999999</v>
      </c>
      <c r="H16" s="9">
        <v>10.5</v>
      </c>
      <c r="I16" s="9">
        <v>12.3</v>
      </c>
      <c r="K16" s="9">
        <f t="shared" si="1"/>
        <v>11</v>
      </c>
      <c r="L16" s="9">
        <f t="shared" si="2"/>
        <v>9.3000000000000007</v>
      </c>
      <c r="M16" s="19">
        <f t="shared" si="3"/>
        <v>1.6999999999999993</v>
      </c>
      <c r="P16" s="24"/>
    </row>
    <row r="17" spans="1:16" ht="17.399999999999999" x14ac:dyDescent="0.35">
      <c r="A17" s="6" t="s">
        <v>933</v>
      </c>
      <c r="B17" s="6" t="s">
        <v>104</v>
      </c>
      <c r="C17" s="9">
        <v>7</v>
      </c>
      <c r="D17" s="9">
        <v>7</v>
      </c>
      <c r="E17" s="9">
        <v>7</v>
      </c>
      <c r="F17" s="9">
        <v>5</v>
      </c>
      <c r="G17" s="9">
        <v>5</v>
      </c>
      <c r="H17" s="9">
        <v>5</v>
      </c>
      <c r="I17" s="9">
        <v>5</v>
      </c>
      <c r="K17" s="9">
        <f t="shared" si="1"/>
        <v>5</v>
      </c>
      <c r="L17" s="9">
        <f t="shared" si="2"/>
        <v>5</v>
      </c>
      <c r="M17" s="19">
        <f t="shared" si="3"/>
        <v>0</v>
      </c>
      <c r="P17" s="24"/>
    </row>
    <row r="18" spans="1:16" ht="17.399999999999999" x14ac:dyDescent="0.35">
      <c r="A18" s="6" t="s">
        <v>934</v>
      </c>
      <c r="B18" s="6" t="s">
        <v>98</v>
      </c>
      <c r="C18" s="9">
        <v>3</v>
      </c>
      <c r="D18" s="9">
        <v>3</v>
      </c>
      <c r="E18" s="9">
        <v>3</v>
      </c>
      <c r="F18" s="9">
        <v>3.2</v>
      </c>
      <c r="G18" s="9">
        <v>4.2</v>
      </c>
      <c r="H18" s="9">
        <v>4.5</v>
      </c>
      <c r="I18" s="9">
        <v>9.3000000000000007</v>
      </c>
      <c r="K18" s="9">
        <f t="shared" si="1"/>
        <v>6</v>
      </c>
      <c r="L18" s="9">
        <f t="shared" si="2"/>
        <v>3.97</v>
      </c>
      <c r="M18" s="19">
        <f t="shared" si="3"/>
        <v>2.0299999999999998</v>
      </c>
      <c r="P18" s="24"/>
    </row>
    <row r="19" spans="1:16" ht="17.399999999999999" x14ac:dyDescent="0.35">
      <c r="A19" s="6" t="s">
        <v>935</v>
      </c>
      <c r="B19" s="6" t="s">
        <v>92</v>
      </c>
      <c r="C19" s="9">
        <v>16</v>
      </c>
      <c r="D19" s="9">
        <v>19</v>
      </c>
      <c r="E19" s="9">
        <v>11</v>
      </c>
      <c r="F19" s="9">
        <v>9</v>
      </c>
      <c r="G19" s="9">
        <v>12</v>
      </c>
      <c r="H19" s="9">
        <v>12</v>
      </c>
      <c r="I19" s="9">
        <v>15</v>
      </c>
      <c r="K19" s="9">
        <f t="shared" si="1"/>
        <v>13</v>
      </c>
      <c r="L19" s="9">
        <f t="shared" si="2"/>
        <v>11</v>
      </c>
      <c r="M19" s="19">
        <f t="shared" si="3"/>
        <v>2</v>
      </c>
      <c r="P19" s="24"/>
    </row>
    <row r="20" spans="1:16" ht="17.399999999999999" x14ac:dyDescent="0.35">
      <c r="A20" s="6" t="s">
        <v>936</v>
      </c>
      <c r="B20" s="6" t="s">
        <v>105</v>
      </c>
      <c r="C20" s="9">
        <v>7</v>
      </c>
      <c r="D20" s="9">
        <v>7</v>
      </c>
      <c r="E20" s="9">
        <v>7</v>
      </c>
      <c r="F20" s="9">
        <v>9</v>
      </c>
      <c r="G20" s="9">
        <v>9</v>
      </c>
      <c r="H20" s="9">
        <v>8</v>
      </c>
      <c r="I20" s="9">
        <v>6</v>
      </c>
      <c r="K20" s="9">
        <f t="shared" si="1"/>
        <v>7.666666666666667</v>
      </c>
      <c r="L20" s="9">
        <f t="shared" si="2"/>
        <v>8.67</v>
      </c>
      <c r="M20" s="19">
        <f t="shared" si="3"/>
        <v>-1.003333333333333</v>
      </c>
      <c r="P20" s="24"/>
    </row>
    <row r="21" spans="1:16" ht="17.399999999999999" x14ac:dyDescent="0.35">
      <c r="A21" s="6" t="s">
        <v>937</v>
      </c>
      <c r="B21" s="6" t="s">
        <v>114</v>
      </c>
      <c r="C21" s="9">
        <v>12</v>
      </c>
      <c r="D21" s="9">
        <v>10</v>
      </c>
      <c r="E21" s="9">
        <v>8</v>
      </c>
      <c r="F21" s="9">
        <v>8</v>
      </c>
      <c r="G21" s="9">
        <v>9</v>
      </c>
      <c r="H21" s="9">
        <v>9</v>
      </c>
      <c r="I21" s="9">
        <v>10</v>
      </c>
      <c r="K21" s="9">
        <f t="shared" si="1"/>
        <v>9.3333333333333339</v>
      </c>
      <c r="L21" s="9">
        <f t="shared" si="2"/>
        <v>8.67</v>
      </c>
      <c r="M21" s="19">
        <f t="shared" si="3"/>
        <v>0.663333333333334</v>
      </c>
      <c r="P21" s="24"/>
    </row>
    <row r="22" spans="1:16" ht="17.399999999999999" x14ac:dyDescent="0.35">
      <c r="A22" s="6" t="s">
        <v>938</v>
      </c>
      <c r="B22" s="6" t="s">
        <v>106</v>
      </c>
      <c r="C22" s="9">
        <v>6</v>
      </c>
      <c r="D22" s="9">
        <v>6</v>
      </c>
      <c r="E22" s="9">
        <v>6</v>
      </c>
      <c r="F22" s="9">
        <v>5</v>
      </c>
      <c r="G22" s="9">
        <v>5</v>
      </c>
      <c r="H22" s="9">
        <v>6</v>
      </c>
      <c r="I22" s="9">
        <v>6</v>
      </c>
      <c r="K22" s="9">
        <f t="shared" si="1"/>
        <v>5.666666666666667</v>
      </c>
      <c r="L22" s="9">
        <f t="shared" si="2"/>
        <v>5.33</v>
      </c>
      <c r="M22" s="19">
        <f t="shared" si="3"/>
        <v>0.33666666666666689</v>
      </c>
      <c r="P22" s="24"/>
    </row>
    <row r="23" spans="1:16" ht="17.399999999999999" x14ac:dyDescent="0.35">
      <c r="A23" s="6" t="s">
        <v>939</v>
      </c>
      <c r="B23" s="6" t="s">
        <v>93</v>
      </c>
      <c r="C23" s="9">
        <v>6</v>
      </c>
      <c r="D23" s="9">
        <v>6</v>
      </c>
      <c r="E23" s="9">
        <v>6</v>
      </c>
      <c r="F23" s="9">
        <v>6</v>
      </c>
      <c r="G23" s="9">
        <v>6</v>
      </c>
      <c r="H23" s="9">
        <v>8</v>
      </c>
      <c r="I23" s="9">
        <v>10</v>
      </c>
      <c r="K23" s="9">
        <f t="shared" si="1"/>
        <v>8</v>
      </c>
      <c r="L23" s="9">
        <f t="shared" si="2"/>
        <v>6.67</v>
      </c>
      <c r="M23" s="19">
        <f t="shared" si="3"/>
        <v>1.33</v>
      </c>
      <c r="P23" s="24"/>
    </row>
    <row r="24" spans="1:16" ht="17.399999999999999" x14ac:dyDescent="0.35">
      <c r="A24" s="6" t="s">
        <v>940</v>
      </c>
      <c r="B24" s="6" t="s">
        <v>107</v>
      </c>
      <c r="C24" s="9">
        <v>10</v>
      </c>
      <c r="D24" s="9">
        <v>10</v>
      </c>
      <c r="E24" s="9">
        <v>10</v>
      </c>
      <c r="F24" s="9">
        <v>9</v>
      </c>
      <c r="G24" s="9">
        <v>9</v>
      </c>
      <c r="H24" s="9">
        <v>9</v>
      </c>
      <c r="I24" s="9">
        <v>9</v>
      </c>
      <c r="K24" s="9">
        <f t="shared" si="1"/>
        <v>9</v>
      </c>
      <c r="L24" s="9">
        <f t="shared" si="2"/>
        <v>9</v>
      </c>
      <c r="M24" s="19">
        <f t="shared" si="3"/>
        <v>0</v>
      </c>
      <c r="P24" s="24"/>
    </row>
    <row r="25" spans="1:16" ht="17.399999999999999" x14ac:dyDescent="0.35">
      <c r="A25" s="6" t="s">
        <v>941</v>
      </c>
      <c r="B25" s="6" t="s">
        <v>951</v>
      </c>
      <c r="C25" s="9">
        <v>13</v>
      </c>
      <c r="D25" s="9">
        <v>15</v>
      </c>
      <c r="E25" s="9">
        <v>15</v>
      </c>
      <c r="F25" s="9">
        <v>17.2</v>
      </c>
      <c r="G25" s="9">
        <v>17.2</v>
      </c>
      <c r="H25" s="9">
        <v>18.5</v>
      </c>
      <c r="I25" s="9">
        <v>17.3</v>
      </c>
      <c r="K25" s="9">
        <f t="shared" si="1"/>
        <v>17.666666666666668</v>
      </c>
      <c r="L25" s="9">
        <f t="shared" si="2"/>
        <v>17.63</v>
      </c>
      <c r="M25" s="19">
        <f t="shared" si="3"/>
        <v>3.6666666666668846E-2</v>
      </c>
      <c r="P25" s="24"/>
    </row>
    <row r="26" spans="1:16" ht="17.399999999999999" x14ac:dyDescent="0.35">
      <c r="A26" s="6" t="s">
        <v>942</v>
      </c>
      <c r="B26" s="6" t="s">
        <v>108</v>
      </c>
      <c r="C26" s="9">
        <v>6</v>
      </c>
      <c r="D26" s="9">
        <v>6</v>
      </c>
      <c r="E26" s="9">
        <v>6</v>
      </c>
      <c r="F26" s="9">
        <v>4</v>
      </c>
      <c r="G26" s="9">
        <v>3</v>
      </c>
      <c r="H26" s="9">
        <v>3</v>
      </c>
      <c r="I26" s="9">
        <v>3</v>
      </c>
      <c r="K26" s="9">
        <f t="shared" si="1"/>
        <v>3</v>
      </c>
      <c r="L26" s="9">
        <f t="shared" si="2"/>
        <v>3.33</v>
      </c>
      <c r="M26" s="19">
        <f t="shared" si="3"/>
        <v>-0.33000000000000007</v>
      </c>
      <c r="P26" s="24"/>
    </row>
    <row r="27" spans="1:16" ht="17.399999999999999" x14ac:dyDescent="0.35">
      <c r="A27" s="6" t="s">
        <v>943</v>
      </c>
      <c r="B27" s="6" t="s">
        <v>109</v>
      </c>
      <c r="C27" s="9">
        <v>16</v>
      </c>
      <c r="D27" s="9">
        <v>17</v>
      </c>
      <c r="E27" s="9">
        <v>22</v>
      </c>
      <c r="F27" s="9">
        <v>22</v>
      </c>
      <c r="G27" s="9">
        <v>22</v>
      </c>
      <c r="H27" s="9">
        <v>22</v>
      </c>
      <c r="I27" s="9">
        <v>18</v>
      </c>
      <c r="K27" s="9">
        <f t="shared" si="1"/>
        <v>20.666666666666668</v>
      </c>
      <c r="L27" s="9">
        <f t="shared" si="2"/>
        <v>22</v>
      </c>
      <c r="M27" s="19">
        <f t="shared" si="3"/>
        <v>-1.3333333333333321</v>
      </c>
      <c r="P27" s="24"/>
    </row>
    <row r="28" spans="1:16" ht="17.399999999999999" x14ac:dyDescent="0.35">
      <c r="A28" s="6" t="s">
        <v>944</v>
      </c>
      <c r="B28" s="6" t="s">
        <v>99</v>
      </c>
      <c r="C28" s="9">
        <v>8</v>
      </c>
      <c r="D28" s="9">
        <v>9</v>
      </c>
      <c r="E28" s="9">
        <v>9</v>
      </c>
      <c r="F28" s="9">
        <v>7</v>
      </c>
      <c r="G28" s="9">
        <v>5.2</v>
      </c>
      <c r="H28" s="9">
        <v>10</v>
      </c>
      <c r="I28" s="9">
        <v>11</v>
      </c>
      <c r="K28" s="9">
        <f t="shared" si="1"/>
        <v>8.7333333333333325</v>
      </c>
      <c r="L28" s="9">
        <f t="shared" si="2"/>
        <v>7.4</v>
      </c>
      <c r="M28" s="19">
        <f t="shared" si="3"/>
        <v>1.3333333333333321</v>
      </c>
      <c r="P28" s="24"/>
    </row>
    <row r="29" spans="1:16" ht="17.399999999999999" x14ac:dyDescent="0.35">
      <c r="A29" s="6" t="s">
        <v>945</v>
      </c>
      <c r="B29" s="6" t="s">
        <v>110</v>
      </c>
      <c r="C29" s="9">
        <v>9</v>
      </c>
      <c r="D29" s="9">
        <v>9</v>
      </c>
      <c r="E29" s="9">
        <v>9</v>
      </c>
      <c r="F29" s="9">
        <v>11</v>
      </c>
      <c r="G29" s="9">
        <v>11</v>
      </c>
      <c r="H29" s="9">
        <v>12</v>
      </c>
      <c r="I29" s="9">
        <v>14</v>
      </c>
      <c r="K29" s="9">
        <f t="shared" si="1"/>
        <v>12.333333333333334</v>
      </c>
      <c r="L29" s="9">
        <f t="shared" si="2"/>
        <v>11.33</v>
      </c>
      <c r="M29" s="19">
        <f t="shared" si="3"/>
        <v>1.0033333333333339</v>
      </c>
      <c r="P29" s="24"/>
    </row>
    <row r="30" spans="1:16" ht="17.399999999999999" x14ac:dyDescent="0.35">
      <c r="A30" s="6" t="s">
        <v>946</v>
      </c>
      <c r="B30" s="6" t="s">
        <v>111</v>
      </c>
      <c r="C30" s="9">
        <v>4</v>
      </c>
      <c r="D30" s="9">
        <v>4</v>
      </c>
      <c r="E30" s="9">
        <v>4</v>
      </c>
      <c r="F30" s="9">
        <v>5</v>
      </c>
      <c r="G30" s="9">
        <v>5</v>
      </c>
      <c r="H30" s="9">
        <v>7</v>
      </c>
      <c r="I30" s="9">
        <v>8</v>
      </c>
      <c r="K30" s="9">
        <f t="shared" si="1"/>
        <v>6.666666666666667</v>
      </c>
      <c r="L30" s="9">
        <f t="shared" si="2"/>
        <v>5.67</v>
      </c>
      <c r="M30" s="19">
        <f t="shared" si="3"/>
        <v>0.99666666666666703</v>
      </c>
      <c r="P30" s="24"/>
    </row>
    <row r="31" spans="1:16" ht="17.399999999999999" x14ac:dyDescent="0.35">
      <c r="A31" s="6" t="s">
        <v>947</v>
      </c>
      <c r="B31" s="6" t="s">
        <v>100</v>
      </c>
      <c r="C31" s="9">
        <v>9</v>
      </c>
      <c r="D31" s="9">
        <v>9</v>
      </c>
      <c r="E31" s="9">
        <v>9</v>
      </c>
      <c r="F31" s="9">
        <v>19</v>
      </c>
      <c r="G31" s="9">
        <v>23.2</v>
      </c>
      <c r="H31" s="9">
        <v>17.5</v>
      </c>
      <c r="I31" s="9">
        <v>15.3</v>
      </c>
      <c r="K31" s="9">
        <f t="shared" si="1"/>
        <v>18.666666666666668</v>
      </c>
      <c r="L31" s="9">
        <f t="shared" si="2"/>
        <v>19.899999999999999</v>
      </c>
      <c r="M31" s="19">
        <f t="shared" si="3"/>
        <v>-1.2333333333333307</v>
      </c>
      <c r="P31" s="24"/>
    </row>
    <row r="32" spans="1:16" ht="17.399999999999999" x14ac:dyDescent="0.35">
      <c r="A32" s="6" t="s">
        <v>948</v>
      </c>
      <c r="B32" s="6" t="s">
        <v>101</v>
      </c>
      <c r="C32" s="9">
        <v>22</v>
      </c>
      <c r="D32" s="9">
        <v>22</v>
      </c>
      <c r="E32" s="9">
        <v>22</v>
      </c>
      <c r="F32" s="9">
        <v>23.2</v>
      </c>
      <c r="G32" s="9">
        <v>18.2</v>
      </c>
      <c r="H32" s="9">
        <v>19.5</v>
      </c>
      <c r="I32" s="9">
        <v>22.3</v>
      </c>
      <c r="K32" s="9">
        <f t="shared" si="1"/>
        <v>20</v>
      </c>
      <c r="L32" s="9">
        <f t="shared" si="2"/>
        <v>20.3</v>
      </c>
      <c r="M32" s="19">
        <f t="shared" si="3"/>
        <v>-0.30000000000000071</v>
      </c>
      <c r="P32" s="24"/>
    </row>
    <row r="33" spans="1:16" ht="17.399999999999999" x14ac:dyDescent="0.35">
      <c r="A33" s="6" t="s">
        <v>949</v>
      </c>
      <c r="B33" s="6" t="s">
        <v>89</v>
      </c>
      <c r="C33" s="9">
        <v>27</v>
      </c>
      <c r="D33" s="9">
        <v>29</v>
      </c>
      <c r="E33" s="9">
        <v>29</v>
      </c>
      <c r="F33" s="9">
        <v>32</v>
      </c>
      <c r="G33" s="9">
        <v>34</v>
      </c>
      <c r="H33" s="9">
        <v>36</v>
      </c>
      <c r="I33" s="9">
        <v>30</v>
      </c>
      <c r="K33" s="9">
        <f t="shared" si="1"/>
        <v>33.333333333333336</v>
      </c>
      <c r="L33" s="9">
        <f t="shared" si="2"/>
        <v>34</v>
      </c>
      <c r="M33" s="19">
        <f t="shared" si="3"/>
        <v>-0.6666666666666643</v>
      </c>
      <c r="P33" s="24"/>
    </row>
    <row r="34" spans="1:16" ht="17.399999999999999" x14ac:dyDescent="0.35">
      <c r="A34" s="6" t="s">
        <v>950</v>
      </c>
      <c r="B34" s="6" t="s">
        <v>102</v>
      </c>
      <c r="C34" s="9">
        <v>10</v>
      </c>
      <c r="D34" s="9">
        <v>10</v>
      </c>
      <c r="E34" s="9">
        <v>6</v>
      </c>
      <c r="F34" s="9">
        <v>6.2</v>
      </c>
      <c r="G34" s="9">
        <v>7.2</v>
      </c>
      <c r="H34" s="9">
        <v>8</v>
      </c>
      <c r="I34" s="9">
        <v>7.8000000000000007</v>
      </c>
      <c r="K34" s="9">
        <f t="shared" si="1"/>
        <v>7.666666666666667</v>
      </c>
      <c r="L34" s="9">
        <f t="shared" si="2"/>
        <v>7.13</v>
      </c>
      <c r="M34" s="19">
        <f t="shared" si="3"/>
        <v>0.53666666666666707</v>
      </c>
      <c r="P34" s="24"/>
    </row>
    <row r="35" spans="1:16" ht="17.399999999999999" x14ac:dyDescent="0.35">
      <c r="A35" s="6"/>
      <c r="B35" s="6"/>
      <c r="C35" s="22">
        <f>SUM(C5:C34)</f>
        <v>370</v>
      </c>
      <c r="D35" s="22">
        <f>SUM(D5:D34)</f>
        <v>373</v>
      </c>
      <c r="E35" s="22">
        <f>SUM(E5:E34)</f>
        <v>350</v>
      </c>
      <c r="F35" s="22">
        <f t="shared" ref="F35:G35" si="4">SUM(F5:F34)</f>
        <v>358.59999999999991</v>
      </c>
      <c r="G35" s="22">
        <f t="shared" si="4"/>
        <v>386.99999999999994</v>
      </c>
      <c r="H35" s="22">
        <f t="shared" ref="H35:I35" si="5">SUM(H5:H34)</f>
        <v>393</v>
      </c>
      <c r="I35" s="22">
        <f t="shared" si="5"/>
        <v>383.2000000000001</v>
      </c>
      <c r="K35" s="20">
        <f>SUM(K5:K34)</f>
        <v>387.73333333333335</v>
      </c>
      <c r="L35" s="20">
        <f>SUM(L5:L34)</f>
        <v>379.53999999999996</v>
      </c>
      <c r="M35" s="21">
        <f t="shared" ref="M35" si="6">K35-L35</f>
        <v>8.1933333333333849</v>
      </c>
    </row>
    <row r="36" spans="1:16" ht="17.399999999999999" x14ac:dyDescent="0.35">
      <c r="A36" s="6"/>
      <c r="B36" s="6"/>
    </row>
    <row r="37" spans="1:16" ht="17.399999999999999" x14ac:dyDescent="0.35">
      <c r="A37" s="6"/>
      <c r="B37" s="5"/>
    </row>
    <row r="38" spans="1:16" ht="17.399999999999999" x14ac:dyDescent="0.35">
      <c r="A38" s="5"/>
      <c r="B38" s="6"/>
    </row>
    <row r="39" spans="1:16" ht="17.399999999999999" x14ac:dyDescent="0.35">
      <c r="A39" s="5"/>
      <c r="B39" s="13"/>
    </row>
    <row r="40" spans="1:16" ht="17.399999999999999" x14ac:dyDescent="0.35">
      <c r="A40" s="5"/>
      <c r="B40" s="6"/>
    </row>
  </sheetData>
  <mergeCells count="2">
    <mergeCell ref="K2:M2"/>
    <mergeCell ref="C2:I2"/>
  </mergeCells>
  <phoneticPr fontId="8" type="noConversion"/>
  <dataValidations count="1">
    <dataValidation type="textLength" errorStyle="information" allowBlank="1" showInputMessage="1" showErrorMessage="1" error="XLBVal:8=Hart-Ireson_x000d__x000a_" sqref="D5:D34" xr:uid="{00000000-0002-0000-1300-000000000000}">
      <formula1>0</formula1>
      <formula2>300</formula2>
    </dataValidation>
  </dataValidations>
  <pageMargins left="0.51181102362204722" right="0.51181102362204722" top="0.74803149606299213" bottom="0.35433070866141736" header="0.31496062992125984" footer="0.31496062992125984"/>
  <pageSetup paperSize="9" scale="73" orientation="landscape" r:id="rId1"/>
  <headerFooter>
    <oddHeader>&amp;C&amp;"-,Bold"&amp;16Diocese of Exeter
Participant Figures for 2018 - 2023</oddHeader>
  </headerFooter>
  <rowBreaks count="1" manualBreakCount="1">
    <brk id="33" max="9" man="1"/>
  </rowBreaks>
  <customProperties>
    <customPr name="QAA_DRILLPATH_NODE_ID" r:id="rId2"/>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4">
    <tabColor theme="7" tint="0.59999389629810485"/>
    <pageSetUpPr fitToPage="1"/>
  </sheetPr>
  <dimension ref="A1:M33"/>
  <sheetViews>
    <sheetView zoomScale="70" zoomScaleNormal="70" workbookViewId="0">
      <pane xSplit="2" ySplit="3" topLeftCell="C4" activePane="bottomRight" state="frozen"/>
      <selection activeCell="K18" sqref="K18"/>
      <selection pane="topRight" activeCell="K18" sqref="K18"/>
      <selection pane="bottomLeft" activeCell="K18" sqref="K18"/>
      <selection pane="bottomRight" activeCell="I28" sqref="I28"/>
    </sheetView>
  </sheetViews>
  <sheetFormatPr defaultRowHeight="13.2" x14ac:dyDescent="0.25"/>
  <cols>
    <col min="1" max="1" width="13.88671875" customWidth="1"/>
    <col min="2" max="2" width="59.44140625" customWidth="1"/>
    <col min="3" max="3" width="15" customWidth="1"/>
    <col min="4" max="4" width="15.33203125" customWidth="1"/>
    <col min="5" max="5" width="15.5546875" customWidth="1"/>
    <col min="6" max="9" width="16.109375" customWidth="1"/>
    <col min="10" max="10" width="3.21875" customWidth="1"/>
    <col min="11" max="11" width="15" customWidth="1"/>
    <col min="12" max="12" width="14.6640625" customWidth="1"/>
    <col min="13" max="13" width="13.88671875" customWidth="1"/>
  </cols>
  <sheetData>
    <row r="1" spans="1:13" ht="22.5" customHeight="1" x14ac:dyDescent="0.4">
      <c r="A1" s="26" t="s">
        <v>443</v>
      </c>
      <c r="B1" s="3"/>
    </row>
    <row r="2" spans="1:13" ht="54" customHeight="1" x14ac:dyDescent="0.35">
      <c r="A2" s="5"/>
      <c r="B2" s="3"/>
      <c r="C2" s="48" t="s">
        <v>1047</v>
      </c>
      <c r="D2" s="49"/>
      <c r="E2" s="49"/>
      <c r="F2" s="49"/>
      <c r="G2" s="49"/>
      <c r="H2" s="49"/>
      <c r="I2" s="50"/>
      <c r="K2" s="39" t="s">
        <v>1046</v>
      </c>
      <c r="L2" s="40"/>
      <c r="M2" s="41"/>
    </row>
    <row r="3" spans="1:13" s="1" customFormat="1" ht="36" x14ac:dyDescent="0.25">
      <c r="A3" s="4" t="s">
        <v>495</v>
      </c>
      <c r="B3" s="4" t="s">
        <v>0</v>
      </c>
      <c r="C3" s="25">
        <v>2019</v>
      </c>
      <c r="D3" s="25">
        <v>2020</v>
      </c>
      <c r="E3" s="25">
        <v>2021</v>
      </c>
      <c r="F3" s="25">
        <v>2022</v>
      </c>
      <c r="G3" s="25">
        <v>2023</v>
      </c>
      <c r="H3" s="25">
        <v>2024</v>
      </c>
      <c r="I3" s="25">
        <v>2025</v>
      </c>
      <c r="K3" s="25">
        <v>2026</v>
      </c>
      <c r="L3" s="25">
        <v>2025</v>
      </c>
      <c r="M3" s="18" t="s">
        <v>1021</v>
      </c>
    </row>
    <row r="4" spans="1:13" ht="17.399999999999999" x14ac:dyDescent="0.35">
      <c r="B4" s="6"/>
      <c r="M4" s="17"/>
    </row>
    <row r="5" spans="1:13" ht="17.399999999999999" x14ac:dyDescent="0.35">
      <c r="A5" s="6" t="s">
        <v>952</v>
      </c>
      <c r="B5" s="6" t="s">
        <v>444</v>
      </c>
      <c r="C5" s="9">
        <v>13</v>
      </c>
      <c r="D5" s="9">
        <v>13</v>
      </c>
      <c r="E5" s="9">
        <v>13</v>
      </c>
      <c r="F5" s="9">
        <v>13</v>
      </c>
      <c r="G5" s="9">
        <v>13</v>
      </c>
      <c r="H5" s="9">
        <v>13</v>
      </c>
      <c r="I5" s="9">
        <v>13</v>
      </c>
      <c r="K5" s="9">
        <f>AVERAGE(G5:I5)</f>
        <v>13</v>
      </c>
      <c r="L5" s="9">
        <f>ROUND(AVERAGE(F5:H5),2)</f>
        <v>13</v>
      </c>
      <c r="M5" s="19">
        <f t="shared" ref="M5" si="0">K5-L5</f>
        <v>0</v>
      </c>
    </row>
    <row r="6" spans="1:13" ht="17.399999999999999" x14ac:dyDescent="0.35">
      <c r="A6" s="6" t="s">
        <v>953</v>
      </c>
      <c r="B6" s="6" t="s">
        <v>464</v>
      </c>
      <c r="C6" s="9">
        <v>26</v>
      </c>
      <c r="D6" s="9">
        <v>26</v>
      </c>
      <c r="E6" s="9">
        <v>26</v>
      </c>
      <c r="F6" s="9">
        <v>31</v>
      </c>
      <c r="G6" s="9">
        <v>30</v>
      </c>
      <c r="H6" s="9">
        <v>32</v>
      </c>
      <c r="I6" s="9">
        <v>32</v>
      </c>
      <c r="K6" s="9">
        <f t="shared" ref="K6:K27" si="1">AVERAGE(G6:I6)</f>
        <v>31.333333333333332</v>
      </c>
      <c r="L6" s="9">
        <f t="shared" ref="L6:L27" si="2">ROUND(AVERAGE(F6:H6),2)</f>
        <v>31</v>
      </c>
      <c r="M6" s="19">
        <f t="shared" ref="M6" si="3">K6-L6</f>
        <v>0.33333333333333215</v>
      </c>
    </row>
    <row r="7" spans="1:13" ht="17.399999999999999" x14ac:dyDescent="0.35">
      <c r="A7" s="6" t="s">
        <v>954</v>
      </c>
      <c r="B7" s="6" t="s">
        <v>451</v>
      </c>
      <c r="C7" s="9">
        <v>69</v>
      </c>
      <c r="D7" s="9">
        <v>64</v>
      </c>
      <c r="E7" s="9">
        <v>43</v>
      </c>
      <c r="F7" s="9">
        <v>32</v>
      </c>
      <c r="G7" s="9">
        <v>30</v>
      </c>
      <c r="H7" s="9">
        <v>26</v>
      </c>
      <c r="I7" s="9">
        <v>24</v>
      </c>
      <c r="K7" s="9">
        <f t="shared" si="1"/>
        <v>26.666666666666668</v>
      </c>
      <c r="L7" s="9">
        <f t="shared" si="2"/>
        <v>29.33</v>
      </c>
      <c r="M7" s="19">
        <f t="shared" ref="M7:M27" si="4">K7-L7</f>
        <v>-2.6633333333333304</v>
      </c>
    </row>
    <row r="8" spans="1:13" ht="17.399999999999999" x14ac:dyDescent="0.35">
      <c r="A8" s="6" t="s">
        <v>955</v>
      </c>
      <c r="B8" s="6" t="s">
        <v>446</v>
      </c>
      <c r="C8" s="9">
        <v>20</v>
      </c>
      <c r="D8" s="9">
        <v>15</v>
      </c>
      <c r="E8" s="9">
        <v>15</v>
      </c>
      <c r="F8" s="9">
        <v>16</v>
      </c>
      <c r="G8" s="9">
        <v>16</v>
      </c>
      <c r="H8" s="9">
        <v>15</v>
      </c>
      <c r="I8" s="9">
        <v>14</v>
      </c>
      <c r="K8" s="9">
        <f t="shared" si="1"/>
        <v>15</v>
      </c>
      <c r="L8" s="9">
        <f t="shared" si="2"/>
        <v>15.67</v>
      </c>
      <c r="M8" s="19">
        <f t="shared" si="4"/>
        <v>-0.66999999999999993</v>
      </c>
    </row>
    <row r="9" spans="1:13" ht="17.399999999999999" x14ac:dyDescent="0.35">
      <c r="A9" s="6" t="s">
        <v>956</v>
      </c>
      <c r="B9" s="6" t="s">
        <v>465</v>
      </c>
      <c r="C9" s="9">
        <v>26</v>
      </c>
      <c r="D9" s="9">
        <v>26</v>
      </c>
      <c r="E9" s="9">
        <v>23</v>
      </c>
      <c r="F9" s="9">
        <v>19</v>
      </c>
      <c r="G9" s="9">
        <v>17</v>
      </c>
      <c r="H9" s="9">
        <v>19</v>
      </c>
      <c r="I9" s="9">
        <v>16</v>
      </c>
      <c r="K9" s="9">
        <f t="shared" si="1"/>
        <v>17.333333333333332</v>
      </c>
      <c r="L9" s="9">
        <f t="shared" si="2"/>
        <v>18.329999999999998</v>
      </c>
      <c r="M9" s="19">
        <f t="shared" si="4"/>
        <v>-0.99666666666666615</v>
      </c>
    </row>
    <row r="10" spans="1:13" ht="17.399999999999999" x14ac:dyDescent="0.35">
      <c r="A10" s="6" t="s">
        <v>957</v>
      </c>
      <c r="B10" s="6" t="s">
        <v>453</v>
      </c>
      <c r="C10" s="9">
        <v>120</v>
      </c>
      <c r="D10" s="9">
        <v>128</v>
      </c>
      <c r="E10" s="9">
        <v>95</v>
      </c>
      <c r="F10" s="9">
        <v>61</v>
      </c>
      <c r="G10" s="9">
        <v>78</v>
      </c>
      <c r="H10" s="9">
        <v>87</v>
      </c>
      <c r="I10" s="9">
        <v>81</v>
      </c>
      <c r="K10" s="9">
        <f t="shared" si="1"/>
        <v>82</v>
      </c>
      <c r="L10" s="9">
        <f t="shared" si="2"/>
        <v>75.33</v>
      </c>
      <c r="M10" s="19">
        <f t="shared" si="4"/>
        <v>6.6700000000000017</v>
      </c>
    </row>
    <row r="11" spans="1:13" ht="17.399999999999999" x14ac:dyDescent="0.35">
      <c r="A11" s="6" t="s">
        <v>958</v>
      </c>
      <c r="B11" s="6" t="s">
        <v>452</v>
      </c>
      <c r="C11" s="9">
        <v>13</v>
      </c>
      <c r="D11" s="9">
        <v>13</v>
      </c>
      <c r="E11" s="9">
        <v>13</v>
      </c>
      <c r="F11" s="9">
        <v>15</v>
      </c>
      <c r="G11" s="9">
        <v>13</v>
      </c>
      <c r="H11" s="9">
        <v>11</v>
      </c>
      <c r="I11" s="9">
        <v>12</v>
      </c>
      <c r="K11" s="9">
        <f t="shared" si="1"/>
        <v>12</v>
      </c>
      <c r="L11" s="9">
        <f t="shared" si="2"/>
        <v>13</v>
      </c>
      <c r="M11" s="19">
        <f t="shared" si="4"/>
        <v>-1</v>
      </c>
    </row>
    <row r="12" spans="1:13" ht="17.399999999999999" x14ac:dyDescent="0.35">
      <c r="A12" s="6" t="s">
        <v>959</v>
      </c>
      <c r="B12" s="6" t="s">
        <v>454</v>
      </c>
      <c r="C12" s="9">
        <v>24</v>
      </c>
      <c r="D12" s="9">
        <v>24</v>
      </c>
      <c r="E12" s="9">
        <v>21</v>
      </c>
      <c r="F12" s="9">
        <v>18</v>
      </c>
      <c r="G12" s="9">
        <v>17</v>
      </c>
      <c r="H12" s="9">
        <v>17</v>
      </c>
      <c r="I12" s="9">
        <v>15</v>
      </c>
      <c r="K12" s="9">
        <f t="shared" si="1"/>
        <v>16.333333333333332</v>
      </c>
      <c r="L12" s="9">
        <f t="shared" si="2"/>
        <v>17.329999999999998</v>
      </c>
      <c r="M12" s="19">
        <f t="shared" si="4"/>
        <v>-0.99666666666666615</v>
      </c>
    </row>
    <row r="13" spans="1:13" ht="17.399999999999999" x14ac:dyDescent="0.35">
      <c r="A13" s="6" t="s">
        <v>960</v>
      </c>
      <c r="B13" s="6" t="s">
        <v>447</v>
      </c>
      <c r="C13" s="9">
        <v>39</v>
      </c>
      <c r="D13" s="9">
        <v>39</v>
      </c>
      <c r="E13" s="9">
        <v>35</v>
      </c>
      <c r="F13" s="9">
        <v>32</v>
      </c>
      <c r="G13" s="9">
        <v>35</v>
      </c>
      <c r="H13" s="9">
        <v>30</v>
      </c>
      <c r="I13" s="9">
        <v>32</v>
      </c>
      <c r="K13" s="9">
        <f t="shared" si="1"/>
        <v>32.333333333333336</v>
      </c>
      <c r="L13" s="9">
        <f t="shared" si="2"/>
        <v>32.33</v>
      </c>
      <c r="M13" s="19">
        <f t="shared" si="4"/>
        <v>3.3333333333374071E-3</v>
      </c>
    </row>
    <row r="14" spans="1:13" ht="17.399999999999999" x14ac:dyDescent="0.35">
      <c r="A14" s="6" t="s">
        <v>961</v>
      </c>
      <c r="B14" s="6" t="s">
        <v>468</v>
      </c>
      <c r="C14" s="9">
        <v>25</v>
      </c>
      <c r="D14" s="9">
        <v>25</v>
      </c>
      <c r="E14" s="9">
        <v>25</v>
      </c>
      <c r="F14" s="9">
        <v>25</v>
      </c>
      <c r="G14" s="9">
        <v>25</v>
      </c>
      <c r="H14" s="9">
        <v>25</v>
      </c>
      <c r="I14" s="9">
        <v>25</v>
      </c>
      <c r="K14" s="9">
        <f t="shared" si="1"/>
        <v>25</v>
      </c>
      <c r="L14" s="9">
        <f t="shared" si="2"/>
        <v>25</v>
      </c>
      <c r="M14" s="19">
        <f t="shared" si="4"/>
        <v>0</v>
      </c>
    </row>
    <row r="15" spans="1:13" ht="17.399999999999999" x14ac:dyDescent="0.35">
      <c r="A15" s="6" t="s">
        <v>962</v>
      </c>
      <c r="B15" s="6" t="s">
        <v>455</v>
      </c>
      <c r="C15" s="9">
        <v>7</v>
      </c>
      <c r="D15" s="9">
        <v>7</v>
      </c>
      <c r="E15" s="9">
        <v>7</v>
      </c>
      <c r="F15" s="9">
        <v>5</v>
      </c>
      <c r="G15" s="9">
        <v>5</v>
      </c>
      <c r="H15" s="9">
        <v>5</v>
      </c>
      <c r="I15" s="9">
        <v>5</v>
      </c>
      <c r="K15" s="9">
        <f t="shared" si="1"/>
        <v>5</v>
      </c>
      <c r="L15" s="9">
        <f t="shared" si="2"/>
        <v>5</v>
      </c>
      <c r="M15" s="19">
        <f t="shared" si="4"/>
        <v>0</v>
      </c>
    </row>
    <row r="16" spans="1:13" ht="17.399999999999999" x14ac:dyDescent="0.35">
      <c r="A16" s="6" t="s">
        <v>963</v>
      </c>
      <c r="B16" s="6" t="s">
        <v>456</v>
      </c>
      <c r="C16" s="9">
        <v>17</v>
      </c>
      <c r="D16" s="9">
        <v>16</v>
      </c>
      <c r="E16" s="9">
        <v>16</v>
      </c>
      <c r="F16" s="9">
        <v>16</v>
      </c>
      <c r="G16" s="9">
        <v>16</v>
      </c>
      <c r="H16" s="9">
        <v>16</v>
      </c>
      <c r="I16" s="9">
        <v>15</v>
      </c>
      <c r="K16" s="9">
        <f t="shared" si="1"/>
        <v>15.666666666666666</v>
      </c>
      <c r="L16" s="9">
        <f t="shared" si="2"/>
        <v>16</v>
      </c>
      <c r="M16" s="19">
        <f t="shared" si="4"/>
        <v>-0.33333333333333393</v>
      </c>
    </row>
    <row r="17" spans="1:13" ht="17.399999999999999" x14ac:dyDescent="0.35">
      <c r="A17" s="6" t="s">
        <v>964</v>
      </c>
      <c r="B17" s="6" t="s">
        <v>457</v>
      </c>
      <c r="C17" s="9">
        <v>4</v>
      </c>
      <c r="D17" s="9">
        <v>4</v>
      </c>
      <c r="E17" s="9">
        <v>4</v>
      </c>
      <c r="F17" s="9">
        <v>3</v>
      </c>
      <c r="G17" s="9">
        <v>3</v>
      </c>
      <c r="H17" s="9">
        <v>5</v>
      </c>
      <c r="I17" s="9">
        <v>6</v>
      </c>
      <c r="K17" s="9">
        <f t="shared" si="1"/>
        <v>4.666666666666667</v>
      </c>
      <c r="L17" s="9">
        <f t="shared" si="2"/>
        <v>3.67</v>
      </c>
      <c r="M17" s="19">
        <f t="shared" si="4"/>
        <v>0.99666666666666703</v>
      </c>
    </row>
    <row r="18" spans="1:13" ht="17.399999999999999" x14ac:dyDescent="0.35">
      <c r="A18" s="6" t="s">
        <v>965</v>
      </c>
      <c r="B18" s="6" t="s">
        <v>449</v>
      </c>
      <c r="C18" s="9">
        <v>10</v>
      </c>
      <c r="D18" s="9">
        <v>10</v>
      </c>
      <c r="E18" s="9">
        <v>10</v>
      </c>
      <c r="F18" s="9">
        <v>11</v>
      </c>
      <c r="G18" s="9">
        <v>12</v>
      </c>
      <c r="H18" s="9">
        <v>12</v>
      </c>
      <c r="I18" s="9">
        <v>12</v>
      </c>
      <c r="K18" s="9">
        <f t="shared" si="1"/>
        <v>12</v>
      </c>
      <c r="L18" s="9">
        <f t="shared" si="2"/>
        <v>11.67</v>
      </c>
      <c r="M18" s="19">
        <f t="shared" si="4"/>
        <v>0.33000000000000007</v>
      </c>
    </row>
    <row r="19" spans="1:13" ht="17.399999999999999" x14ac:dyDescent="0.35">
      <c r="A19" s="6" t="s">
        <v>966</v>
      </c>
      <c r="B19" s="6" t="s">
        <v>448</v>
      </c>
      <c r="C19" s="9">
        <v>11</v>
      </c>
      <c r="D19" s="9">
        <v>12</v>
      </c>
      <c r="E19" s="9">
        <v>12</v>
      </c>
      <c r="F19" s="9">
        <v>12</v>
      </c>
      <c r="G19" s="9">
        <v>10</v>
      </c>
      <c r="H19" s="9">
        <v>11</v>
      </c>
      <c r="I19" s="9">
        <v>9</v>
      </c>
      <c r="K19" s="9">
        <f t="shared" si="1"/>
        <v>10</v>
      </c>
      <c r="L19" s="9">
        <f t="shared" si="2"/>
        <v>11</v>
      </c>
      <c r="M19" s="19">
        <f t="shared" si="4"/>
        <v>-1</v>
      </c>
    </row>
    <row r="20" spans="1:13" ht="17.399999999999999" x14ac:dyDescent="0.35">
      <c r="A20" s="6" t="s">
        <v>967</v>
      </c>
      <c r="B20" s="6" t="s">
        <v>459</v>
      </c>
      <c r="C20" s="9">
        <v>58</v>
      </c>
      <c r="D20" s="9">
        <v>58</v>
      </c>
      <c r="E20" s="9">
        <v>58</v>
      </c>
      <c r="F20" s="9">
        <v>34</v>
      </c>
      <c r="G20" s="9">
        <v>41</v>
      </c>
      <c r="H20" s="9">
        <v>42</v>
      </c>
      <c r="I20" s="9">
        <v>45</v>
      </c>
      <c r="K20" s="9">
        <f t="shared" si="1"/>
        <v>42.666666666666664</v>
      </c>
      <c r="L20" s="9">
        <f t="shared" si="2"/>
        <v>39</v>
      </c>
      <c r="M20" s="19">
        <f t="shared" si="4"/>
        <v>3.6666666666666643</v>
      </c>
    </row>
    <row r="21" spans="1:13" ht="17.399999999999999" x14ac:dyDescent="0.35">
      <c r="A21" s="6" t="s">
        <v>968</v>
      </c>
      <c r="B21" s="6" t="s">
        <v>458</v>
      </c>
      <c r="C21" s="9">
        <v>11</v>
      </c>
      <c r="D21" s="9">
        <v>11</v>
      </c>
      <c r="E21" s="9">
        <v>11</v>
      </c>
      <c r="F21" s="9">
        <v>5</v>
      </c>
      <c r="G21" s="9">
        <v>6</v>
      </c>
      <c r="H21" s="9">
        <v>5</v>
      </c>
      <c r="I21" s="9">
        <v>5</v>
      </c>
      <c r="K21" s="9">
        <f t="shared" si="1"/>
        <v>5.333333333333333</v>
      </c>
      <c r="L21" s="9">
        <f t="shared" si="2"/>
        <v>5.33</v>
      </c>
      <c r="M21" s="19">
        <f t="shared" si="4"/>
        <v>3.3333333333329662E-3</v>
      </c>
    </row>
    <row r="22" spans="1:13" ht="17.399999999999999" x14ac:dyDescent="0.35">
      <c r="A22" s="6" t="s">
        <v>969</v>
      </c>
      <c r="B22" s="6" t="s">
        <v>460</v>
      </c>
      <c r="C22" s="9">
        <v>12</v>
      </c>
      <c r="D22" s="9">
        <v>12</v>
      </c>
      <c r="E22" s="9">
        <v>12</v>
      </c>
      <c r="F22" s="9">
        <v>10</v>
      </c>
      <c r="G22" s="9">
        <v>10</v>
      </c>
      <c r="H22" s="9">
        <v>10</v>
      </c>
      <c r="I22" s="9">
        <v>10</v>
      </c>
      <c r="K22" s="9">
        <f t="shared" si="1"/>
        <v>10</v>
      </c>
      <c r="L22" s="9">
        <f t="shared" si="2"/>
        <v>10</v>
      </c>
      <c r="M22" s="19">
        <f t="shared" si="4"/>
        <v>0</v>
      </c>
    </row>
    <row r="23" spans="1:13" ht="17.399999999999999" x14ac:dyDescent="0.35">
      <c r="A23" s="6" t="s">
        <v>970</v>
      </c>
      <c r="B23" s="6" t="s">
        <v>461</v>
      </c>
      <c r="C23" s="9">
        <v>59</v>
      </c>
      <c r="D23" s="9">
        <v>62</v>
      </c>
      <c r="E23" s="9">
        <v>62</v>
      </c>
      <c r="F23" s="9">
        <v>56</v>
      </c>
      <c r="G23" s="9">
        <v>64</v>
      </c>
      <c r="H23" s="9">
        <v>64</v>
      </c>
      <c r="I23" s="9">
        <v>69</v>
      </c>
      <c r="K23" s="9">
        <f t="shared" si="1"/>
        <v>65.666666666666671</v>
      </c>
      <c r="L23" s="9">
        <f t="shared" si="2"/>
        <v>61.33</v>
      </c>
      <c r="M23" s="19">
        <f t="shared" si="4"/>
        <v>4.3366666666666731</v>
      </c>
    </row>
    <row r="24" spans="1:13" ht="17.399999999999999" x14ac:dyDescent="0.35">
      <c r="A24" s="6" t="s">
        <v>971</v>
      </c>
      <c r="B24" s="6" t="s">
        <v>450</v>
      </c>
      <c r="C24" s="9">
        <v>13</v>
      </c>
      <c r="D24" s="9">
        <v>13</v>
      </c>
      <c r="E24" s="9">
        <v>13</v>
      </c>
      <c r="F24" s="9">
        <v>13</v>
      </c>
      <c r="G24" s="9">
        <v>13</v>
      </c>
      <c r="H24" s="9">
        <v>13</v>
      </c>
      <c r="I24" s="9">
        <v>15</v>
      </c>
      <c r="K24" s="9">
        <f t="shared" si="1"/>
        <v>13.666666666666666</v>
      </c>
      <c r="L24" s="9">
        <f t="shared" si="2"/>
        <v>13</v>
      </c>
      <c r="M24" s="19">
        <f t="shared" si="4"/>
        <v>0.66666666666666607</v>
      </c>
    </row>
    <row r="25" spans="1:13" ht="17.399999999999999" x14ac:dyDescent="0.35">
      <c r="A25" s="6" t="s">
        <v>972</v>
      </c>
      <c r="B25" s="6" t="s">
        <v>463</v>
      </c>
      <c r="C25" s="9">
        <v>76</v>
      </c>
      <c r="D25" s="9">
        <v>77</v>
      </c>
      <c r="E25" s="9">
        <v>77</v>
      </c>
      <c r="F25" s="9">
        <v>80</v>
      </c>
      <c r="G25" s="9">
        <v>82</v>
      </c>
      <c r="H25" s="9">
        <v>82</v>
      </c>
      <c r="I25" s="9">
        <v>86</v>
      </c>
      <c r="K25" s="9">
        <f t="shared" si="1"/>
        <v>83.333333333333329</v>
      </c>
      <c r="L25" s="9">
        <f t="shared" si="2"/>
        <v>81.33</v>
      </c>
      <c r="M25" s="19">
        <f t="shared" si="4"/>
        <v>2.0033333333333303</v>
      </c>
    </row>
    <row r="26" spans="1:13" ht="17.399999999999999" x14ac:dyDescent="0.35">
      <c r="A26" s="6" t="s">
        <v>973</v>
      </c>
      <c r="B26" s="6" t="s">
        <v>466</v>
      </c>
      <c r="C26" s="9">
        <v>81</v>
      </c>
      <c r="D26" s="9">
        <v>81</v>
      </c>
      <c r="E26" s="9">
        <v>73</v>
      </c>
      <c r="F26" s="9">
        <v>73</v>
      </c>
      <c r="G26" s="9">
        <v>87</v>
      </c>
      <c r="H26" s="9">
        <v>98</v>
      </c>
      <c r="I26" s="9">
        <v>126</v>
      </c>
      <c r="K26" s="9">
        <f t="shared" si="1"/>
        <v>103.66666666666667</v>
      </c>
      <c r="L26" s="9">
        <f t="shared" si="2"/>
        <v>86</v>
      </c>
      <c r="M26" s="19">
        <f t="shared" si="4"/>
        <v>17.666666666666671</v>
      </c>
    </row>
    <row r="27" spans="1:13" ht="17.399999999999999" x14ac:dyDescent="0.35">
      <c r="A27" s="6" t="s">
        <v>974</v>
      </c>
      <c r="B27" s="6" t="s">
        <v>467</v>
      </c>
      <c r="C27" s="9">
        <v>39</v>
      </c>
      <c r="D27" s="9">
        <v>39</v>
      </c>
      <c r="E27" s="9">
        <v>18</v>
      </c>
      <c r="F27" s="9">
        <v>17</v>
      </c>
      <c r="G27" s="9">
        <v>19</v>
      </c>
      <c r="H27" s="9">
        <v>19</v>
      </c>
      <c r="I27" s="9">
        <v>19</v>
      </c>
      <c r="K27" s="9">
        <f t="shared" si="1"/>
        <v>19</v>
      </c>
      <c r="L27" s="9">
        <f t="shared" si="2"/>
        <v>18.329999999999998</v>
      </c>
      <c r="M27" s="19">
        <f t="shared" si="4"/>
        <v>0.67000000000000171</v>
      </c>
    </row>
    <row r="28" spans="1:13" ht="17.399999999999999" x14ac:dyDescent="0.35">
      <c r="A28" s="6"/>
      <c r="B28" s="6"/>
      <c r="C28" s="22">
        <f t="shared" ref="C28:G28" si="5">SUM(C5:C27)</f>
        <v>773</v>
      </c>
      <c r="D28" s="22">
        <f t="shared" si="5"/>
        <v>775</v>
      </c>
      <c r="E28" s="22">
        <f t="shared" si="5"/>
        <v>682</v>
      </c>
      <c r="F28" s="22">
        <f t="shared" si="5"/>
        <v>597</v>
      </c>
      <c r="G28" s="22">
        <f t="shared" si="5"/>
        <v>642</v>
      </c>
      <c r="H28" s="22">
        <f t="shared" ref="H28:I28" si="6">SUM(H5:H27)</f>
        <v>657</v>
      </c>
      <c r="I28" s="22">
        <f t="shared" si="6"/>
        <v>686</v>
      </c>
      <c r="K28" s="20">
        <f>SUM(K5:K27)</f>
        <v>661.66666666666674</v>
      </c>
      <c r="L28" s="20">
        <f>SUM(L5:L27)</f>
        <v>631.98</v>
      </c>
      <c r="M28" s="21">
        <f>K28-L28</f>
        <v>29.686666666666724</v>
      </c>
    </row>
    <row r="29" spans="1:13" ht="17.399999999999999" x14ac:dyDescent="0.35">
      <c r="A29" s="6"/>
      <c r="B29" s="6"/>
    </row>
    <row r="30" spans="1:13" ht="17.399999999999999" x14ac:dyDescent="0.35">
      <c r="A30" s="6"/>
      <c r="B30" s="5"/>
    </row>
    <row r="31" spans="1:13" ht="17.399999999999999" x14ac:dyDescent="0.35">
      <c r="A31" s="5"/>
      <c r="B31" s="6"/>
    </row>
    <row r="32" spans="1:13" ht="17.399999999999999" x14ac:dyDescent="0.35">
      <c r="A32" s="5"/>
      <c r="B32" s="13"/>
    </row>
    <row r="33" spans="1:2" ht="17.399999999999999" x14ac:dyDescent="0.35">
      <c r="A33" s="5"/>
      <c r="B33" s="6"/>
    </row>
  </sheetData>
  <mergeCells count="2">
    <mergeCell ref="K2:M2"/>
    <mergeCell ref="C2:I2"/>
  </mergeCells>
  <phoneticPr fontId="8" type="noConversion"/>
  <dataValidations count="1">
    <dataValidation type="textLength" errorStyle="information" allowBlank="1" showInputMessage="1" showErrorMessage="1" error="XLBVal:8=Hart-Ireson_x000d__x000a_" sqref="D5:D27" xr:uid="{00000000-0002-0000-1400-000000000000}">
      <formula1>0</formula1>
      <formula2>300</formula2>
    </dataValidation>
  </dataValidations>
  <pageMargins left="0.51181102362204722" right="0.51181102362204722" top="0.74803149606299213" bottom="0.35433070866141736" header="0.31496062992125984" footer="0.31496062992125984"/>
  <pageSetup paperSize="9" scale="64" orientation="landscape" r:id="rId1"/>
  <headerFooter>
    <oddHeader>&amp;C&amp;"-,Bold"&amp;16Diocese of Exeter
Participant Figures for 2018 - 2023</oddHeader>
  </headerFooter>
  <customProperties>
    <customPr name="QAA_DRILLPATH_NODE_ID" r:id="rId2"/>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5">
    <tabColor theme="7" tint="0.59999389629810485"/>
    <pageSetUpPr fitToPage="1"/>
  </sheetPr>
  <dimension ref="A1:M36"/>
  <sheetViews>
    <sheetView zoomScale="70" zoomScaleNormal="70" workbookViewId="0">
      <pane xSplit="2" ySplit="3" topLeftCell="C4" activePane="bottomRight" state="frozen"/>
      <selection activeCell="K18" sqref="K18"/>
      <selection pane="topRight" activeCell="K18" sqref="K18"/>
      <selection pane="bottomLeft" activeCell="K18" sqref="K18"/>
      <selection pane="bottomRight" activeCell="E35" sqref="E35"/>
    </sheetView>
  </sheetViews>
  <sheetFormatPr defaultRowHeight="13.2" x14ac:dyDescent="0.25"/>
  <cols>
    <col min="1" max="1" width="14.5546875" customWidth="1"/>
    <col min="2" max="2" width="47" bestFit="1" customWidth="1"/>
    <col min="3" max="3" width="15.88671875" customWidth="1"/>
    <col min="4" max="4" width="15.33203125" customWidth="1"/>
    <col min="5" max="5" width="15.109375" customWidth="1"/>
    <col min="6" max="9" width="16.109375" customWidth="1"/>
    <col min="10" max="10" width="3.21875" customWidth="1"/>
    <col min="11" max="11" width="15" customWidth="1"/>
    <col min="12" max="12" width="15.109375" customWidth="1"/>
    <col min="13" max="13" width="14.33203125" style="17" bestFit="1" customWidth="1"/>
  </cols>
  <sheetData>
    <row r="1" spans="1:13" ht="20.25" customHeight="1" x14ac:dyDescent="0.4">
      <c r="A1" s="26" t="s">
        <v>469</v>
      </c>
      <c r="B1" s="3"/>
    </row>
    <row r="2" spans="1:13" ht="54" customHeight="1" x14ac:dyDescent="0.35">
      <c r="A2" s="5"/>
      <c r="B2" s="3"/>
      <c r="C2" s="48" t="s">
        <v>1047</v>
      </c>
      <c r="D2" s="49"/>
      <c r="E2" s="49"/>
      <c r="F2" s="49"/>
      <c r="G2" s="49"/>
      <c r="H2" s="49"/>
      <c r="I2" s="50"/>
      <c r="K2" s="39" t="s">
        <v>1046</v>
      </c>
      <c r="L2" s="40"/>
      <c r="M2" s="41"/>
    </row>
    <row r="3" spans="1:13" s="1" customFormat="1" ht="36" x14ac:dyDescent="0.25">
      <c r="A3" s="4" t="s">
        <v>495</v>
      </c>
      <c r="B3" s="4" t="s">
        <v>0</v>
      </c>
      <c r="C3" s="25">
        <v>2019</v>
      </c>
      <c r="D3" s="25">
        <v>2020</v>
      </c>
      <c r="E3" s="25">
        <v>2021</v>
      </c>
      <c r="F3" s="25">
        <v>2022</v>
      </c>
      <c r="G3" s="25">
        <v>2023</v>
      </c>
      <c r="H3" s="25">
        <v>2024</v>
      </c>
      <c r="I3" s="25">
        <v>2025</v>
      </c>
      <c r="K3" s="25">
        <v>2026</v>
      </c>
      <c r="L3" s="25">
        <v>2025</v>
      </c>
      <c r="M3" s="18" t="s">
        <v>1021</v>
      </c>
    </row>
    <row r="4" spans="1:13" ht="17.399999999999999" x14ac:dyDescent="0.35">
      <c r="B4" s="6"/>
    </row>
    <row r="5" spans="1:13" ht="17.399999999999999" x14ac:dyDescent="0.35">
      <c r="A5" s="6" t="s">
        <v>975</v>
      </c>
      <c r="B5" s="6" t="s">
        <v>481</v>
      </c>
      <c r="C5" s="9">
        <v>24</v>
      </c>
      <c r="D5" s="9">
        <v>24</v>
      </c>
      <c r="E5" s="9">
        <v>24</v>
      </c>
      <c r="F5" s="9">
        <v>19</v>
      </c>
      <c r="G5" s="9">
        <v>19</v>
      </c>
      <c r="H5" s="9">
        <v>18</v>
      </c>
      <c r="I5" s="9">
        <v>22</v>
      </c>
      <c r="K5" s="9">
        <f>AVERAGE(G5:I5)</f>
        <v>19.666666666666668</v>
      </c>
      <c r="L5" s="9">
        <f>ROUND(AVERAGE(F5:H5),2)</f>
        <v>18.670000000000002</v>
      </c>
      <c r="M5" s="19">
        <f t="shared" ref="M5" si="0">K5-L5</f>
        <v>0.99666666666666615</v>
      </c>
    </row>
    <row r="6" spans="1:13" ht="17.399999999999999" x14ac:dyDescent="0.35">
      <c r="A6" s="6" t="s">
        <v>976</v>
      </c>
      <c r="B6" s="6" t="s">
        <v>482</v>
      </c>
      <c r="C6" s="9">
        <v>18</v>
      </c>
      <c r="D6" s="9">
        <v>15</v>
      </c>
      <c r="E6" s="9">
        <v>15</v>
      </c>
      <c r="F6" s="9">
        <v>15</v>
      </c>
      <c r="G6" s="9">
        <v>15</v>
      </c>
      <c r="H6" s="9">
        <v>17</v>
      </c>
      <c r="I6" s="9">
        <v>13</v>
      </c>
      <c r="K6" s="9">
        <f t="shared" ref="K6:K30" si="1">AVERAGE(G6:I6)</f>
        <v>15</v>
      </c>
      <c r="L6" s="9">
        <f t="shared" ref="L6:L30" si="2">ROUND(AVERAGE(F6:H6),2)</f>
        <v>15.67</v>
      </c>
      <c r="M6" s="19">
        <f t="shared" ref="M6:M30" si="3">K6-L6</f>
        <v>-0.66999999999999993</v>
      </c>
    </row>
    <row r="7" spans="1:13" ht="17.399999999999999" x14ac:dyDescent="0.35">
      <c r="A7" s="6" t="s">
        <v>977</v>
      </c>
      <c r="B7" s="6" t="s">
        <v>470</v>
      </c>
      <c r="C7" s="9">
        <v>20</v>
      </c>
      <c r="D7" s="9">
        <v>20</v>
      </c>
      <c r="E7" s="9">
        <v>20</v>
      </c>
      <c r="F7" s="9">
        <v>23</v>
      </c>
      <c r="G7" s="9">
        <v>22</v>
      </c>
      <c r="H7" s="9">
        <v>24</v>
      </c>
      <c r="I7" s="9">
        <v>19</v>
      </c>
      <c r="K7" s="9">
        <f t="shared" si="1"/>
        <v>21.666666666666668</v>
      </c>
      <c r="L7" s="9">
        <f t="shared" si="2"/>
        <v>23</v>
      </c>
      <c r="M7" s="19">
        <f t="shared" si="3"/>
        <v>-1.3333333333333321</v>
      </c>
    </row>
    <row r="8" spans="1:13" ht="17.399999999999999" x14ac:dyDescent="0.35">
      <c r="A8" s="6" t="s">
        <v>978</v>
      </c>
      <c r="B8" s="6" t="s">
        <v>474</v>
      </c>
      <c r="C8" s="9">
        <v>10</v>
      </c>
      <c r="D8" s="9">
        <v>10</v>
      </c>
      <c r="E8" s="9">
        <v>10</v>
      </c>
      <c r="F8" s="9">
        <v>12</v>
      </c>
      <c r="G8" s="9">
        <v>17</v>
      </c>
      <c r="H8" s="9">
        <v>16</v>
      </c>
      <c r="I8" s="9">
        <v>18</v>
      </c>
      <c r="K8" s="9">
        <f t="shared" si="1"/>
        <v>17</v>
      </c>
      <c r="L8" s="9">
        <f t="shared" si="2"/>
        <v>15</v>
      </c>
      <c r="M8" s="19">
        <f t="shared" si="3"/>
        <v>2</v>
      </c>
    </row>
    <row r="9" spans="1:13" ht="17.399999999999999" x14ac:dyDescent="0.35">
      <c r="A9" s="6" t="s">
        <v>979</v>
      </c>
      <c r="B9" s="6" t="s">
        <v>473</v>
      </c>
      <c r="C9" s="9">
        <v>6</v>
      </c>
      <c r="D9" s="9">
        <v>6</v>
      </c>
      <c r="E9" s="9">
        <v>0</v>
      </c>
      <c r="F9" s="9">
        <v>0</v>
      </c>
      <c r="G9" s="9">
        <v>0</v>
      </c>
      <c r="H9" s="9">
        <v>0</v>
      </c>
      <c r="I9" s="9">
        <v>0</v>
      </c>
      <c r="K9" s="9">
        <f t="shared" si="1"/>
        <v>0</v>
      </c>
      <c r="L9" s="9">
        <f t="shared" si="2"/>
        <v>0</v>
      </c>
      <c r="M9" s="19">
        <f t="shared" si="3"/>
        <v>0</v>
      </c>
    </row>
    <row r="10" spans="1:13" ht="17.399999999999999" x14ac:dyDescent="0.35">
      <c r="A10" s="6" t="s">
        <v>980</v>
      </c>
      <c r="B10" s="6" t="s">
        <v>475</v>
      </c>
      <c r="C10" s="9">
        <v>14</v>
      </c>
      <c r="D10" s="9">
        <v>14</v>
      </c>
      <c r="E10" s="9">
        <v>14</v>
      </c>
      <c r="F10" s="9">
        <v>14</v>
      </c>
      <c r="G10" s="9">
        <v>14</v>
      </c>
      <c r="H10" s="9">
        <v>12</v>
      </c>
      <c r="I10" s="9">
        <v>9</v>
      </c>
      <c r="K10" s="9">
        <f t="shared" si="1"/>
        <v>11.666666666666666</v>
      </c>
      <c r="L10" s="9">
        <f t="shared" si="2"/>
        <v>13.33</v>
      </c>
      <c r="M10" s="19">
        <f t="shared" si="3"/>
        <v>-1.663333333333334</v>
      </c>
    </row>
    <row r="11" spans="1:13" ht="17.399999999999999" x14ac:dyDescent="0.35">
      <c r="A11" s="6" t="s">
        <v>981</v>
      </c>
      <c r="B11" s="6" t="s">
        <v>480</v>
      </c>
      <c r="C11" s="9">
        <v>19</v>
      </c>
      <c r="D11" s="9">
        <v>19</v>
      </c>
      <c r="E11" s="9">
        <v>19</v>
      </c>
      <c r="F11" s="9">
        <v>19</v>
      </c>
      <c r="G11" s="9">
        <v>19</v>
      </c>
      <c r="H11" s="9">
        <v>17</v>
      </c>
      <c r="I11" s="9">
        <v>17</v>
      </c>
      <c r="K11" s="9">
        <f t="shared" si="1"/>
        <v>17.666666666666668</v>
      </c>
      <c r="L11" s="9">
        <f t="shared" si="2"/>
        <v>18.329999999999998</v>
      </c>
      <c r="M11" s="19">
        <f t="shared" si="3"/>
        <v>-0.66333333333333044</v>
      </c>
    </row>
    <row r="12" spans="1:13" ht="17.399999999999999" x14ac:dyDescent="0.35">
      <c r="A12" s="6" t="s">
        <v>982</v>
      </c>
      <c r="B12" s="6" t="s">
        <v>478</v>
      </c>
      <c r="C12" s="9">
        <v>57</v>
      </c>
      <c r="D12" s="9">
        <v>57</v>
      </c>
      <c r="E12" s="9">
        <v>57</v>
      </c>
      <c r="F12" s="9">
        <v>57</v>
      </c>
      <c r="G12" s="9">
        <v>38</v>
      </c>
      <c r="H12" s="9">
        <v>37</v>
      </c>
      <c r="I12" s="9">
        <v>34</v>
      </c>
      <c r="K12" s="9">
        <f t="shared" si="1"/>
        <v>36.333333333333336</v>
      </c>
      <c r="L12" s="9">
        <f t="shared" si="2"/>
        <v>44</v>
      </c>
      <c r="M12" s="19">
        <f t="shared" si="3"/>
        <v>-7.6666666666666643</v>
      </c>
    </row>
    <row r="13" spans="1:13" ht="17.399999999999999" x14ac:dyDescent="0.35">
      <c r="A13" s="6" t="s">
        <v>983</v>
      </c>
      <c r="B13" s="6" t="s">
        <v>483</v>
      </c>
      <c r="C13" s="9">
        <v>13</v>
      </c>
      <c r="D13" s="9">
        <v>13</v>
      </c>
      <c r="E13" s="9">
        <v>13</v>
      </c>
      <c r="F13" s="9">
        <v>13</v>
      </c>
      <c r="G13" s="9">
        <v>11</v>
      </c>
      <c r="H13" s="9">
        <v>12</v>
      </c>
      <c r="I13" s="9">
        <v>12</v>
      </c>
      <c r="K13" s="9">
        <f t="shared" si="1"/>
        <v>11.666666666666666</v>
      </c>
      <c r="L13" s="9">
        <f t="shared" si="2"/>
        <v>12</v>
      </c>
      <c r="M13" s="19">
        <f t="shared" si="3"/>
        <v>-0.33333333333333393</v>
      </c>
    </row>
    <row r="14" spans="1:13" ht="17.399999999999999" x14ac:dyDescent="0.35">
      <c r="A14" s="6" t="s">
        <v>984</v>
      </c>
      <c r="B14" s="6" t="s">
        <v>476</v>
      </c>
      <c r="C14" s="9">
        <v>18</v>
      </c>
      <c r="D14" s="9">
        <v>18</v>
      </c>
      <c r="E14" s="9">
        <v>18</v>
      </c>
      <c r="F14" s="9">
        <v>17</v>
      </c>
      <c r="G14" s="9">
        <v>16</v>
      </c>
      <c r="H14" s="9">
        <v>17</v>
      </c>
      <c r="I14" s="9">
        <v>18</v>
      </c>
      <c r="K14" s="9">
        <f t="shared" si="1"/>
        <v>17</v>
      </c>
      <c r="L14" s="9">
        <f t="shared" si="2"/>
        <v>16.670000000000002</v>
      </c>
      <c r="M14" s="19">
        <f t="shared" si="3"/>
        <v>0.32999999999999829</v>
      </c>
    </row>
    <row r="15" spans="1:13" ht="17.399999999999999" x14ac:dyDescent="0.35">
      <c r="A15" s="6" t="s">
        <v>985</v>
      </c>
      <c r="B15" s="6" t="s">
        <v>479</v>
      </c>
      <c r="C15" s="9">
        <v>17</v>
      </c>
      <c r="D15" s="9">
        <v>17</v>
      </c>
      <c r="E15" s="9">
        <v>13</v>
      </c>
      <c r="F15" s="9">
        <v>13</v>
      </c>
      <c r="G15" s="9">
        <v>7</v>
      </c>
      <c r="H15" s="9">
        <v>7</v>
      </c>
      <c r="I15" s="9">
        <v>7</v>
      </c>
      <c r="K15" s="9">
        <f t="shared" si="1"/>
        <v>7</v>
      </c>
      <c r="L15" s="9">
        <f t="shared" si="2"/>
        <v>9</v>
      </c>
      <c r="M15" s="19">
        <f t="shared" si="3"/>
        <v>-2</v>
      </c>
    </row>
    <row r="16" spans="1:13" ht="17.399999999999999" x14ac:dyDescent="0.35">
      <c r="A16" s="6" t="s">
        <v>986</v>
      </c>
      <c r="B16" s="6" t="s">
        <v>487</v>
      </c>
      <c r="C16" s="9">
        <v>26</v>
      </c>
      <c r="D16" s="9">
        <v>26</v>
      </c>
      <c r="E16" s="9">
        <v>22</v>
      </c>
      <c r="F16" s="9">
        <v>23</v>
      </c>
      <c r="G16" s="9">
        <v>24</v>
      </c>
      <c r="H16" s="9">
        <v>24</v>
      </c>
      <c r="I16" s="9">
        <v>20</v>
      </c>
      <c r="K16" s="9">
        <f t="shared" si="1"/>
        <v>22.666666666666668</v>
      </c>
      <c r="L16" s="9">
        <f t="shared" si="2"/>
        <v>23.67</v>
      </c>
      <c r="M16" s="19">
        <f t="shared" si="3"/>
        <v>-1.0033333333333339</v>
      </c>
    </row>
    <row r="17" spans="1:13" ht="17.399999999999999" x14ac:dyDescent="0.35">
      <c r="A17" s="6" t="s">
        <v>987</v>
      </c>
      <c r="B17" s="6" t="s">
        <v>484</v>
      </c>
      <c r="C17" s="9">
        <v>18</v>
      </c>
      <c r="D17" s="9">
        <v>18</v>
      </c>
      <c r="E17" s="9">
        <v>12</v>
      </c>
      <c r="F17" s="9">
        <v>12</v>
      </c>
      <c r="G17" s="9">
        <v>12</v>
      </c>
      <c r="H17" s="9">
        <v>9</v>
      </c>
      <c r="I17" s="9">
        <v>9</v>
      </c>
      <c r="K17" s="9">
        <f t="shared" si="1"/>
        <v>10</v>
      </c>
      <c r="L17" s="9">
        <f t="shared" si="2"/>
        <v>11</v>
      </c>
      <c r="M17" s="19">
        <f t="shared" si="3"/>
        <v>-1</v>
      </c>
    </row>
    <row r="18" spans="1:13" ht="17.399999999999999" x14ac:dyDescent="0.35">
      <c r="A18" s="6" t="s">
        <v>988</v>
      </c>
      <c r="B18" s="6" t="s">
        <v>485</v>
      </c>
      <c r="C18" s="9">
        <v>78</v>
      </c>
      <c r="D18" s="9">
        <v>78</v>
      </c>
      <c r="E18" s="9">
        <v>78</v>
      </c>
      <c r="F18" s="9">
        <v>75</v>
      </c>
      <c r="G18" s="9">
        <v>81</v>
      </c>
      <c r="H18" s="9">
        <v>81</v>
      </c>
      <c r="I18" s="9">
        <v>83</v>
      </c>
      <c r="K18" s="9">
        <f t="shared" si="1"/>
        <v>81.666666666666671</v>
      </c>
      <c r="L18" s="9">
        <f t="shared" si="2"/>
        <v>79</v>
      </c>
      <c r="M18" s="19">
        <f t="shared" si="3"/>
        <v>2.6666666666666714</v>
      </c>
    </row>
    <row r="19" spans="1:13" ht="17.399999999999999" x14ac:dyDescent="0.35">
      <c r="A19" s="6" t="s">
        <v>989</v>
      </c>
      <c r="B19" s="6" t="s">
        <v>486</v>
      </c>
      <c r="C19" s="9">
        <v>21</v>
      </c>
      <c r="D19" s="9">
        <v>21</v>
      </c>
      <c r="E19" s="9">
        <v>21</v>
      </c>
      <c r="F19" s="9">
        <v>8</v>
      </c>
      <c r="G19" s="9">
        <v>14</v>
      </c>
      <c r="H19" s="9">
        <v>18</v>
      </c>
      <c r="I19" s="9">
        <v>21</v>
      </c>
      <c r="K19" s="9">
        <f t="shared" si="1"/>
        <v>17.666666666666668</v>
      </c>
      <c r="L19" s="9">
        <f t="shared" si="2"/>
        <v>13.33</v>
      </c>
      <c r="M19" s="19">
        <f t="shared" si="3"/>
        <v>4.3366666666666678</v>
      </c>
    </row>
    <row r="20" spans="1:13" ht="17.399999999999999" x14ac:dyDescent="0.35">
      <c r="A20" s="6" t="s">
        <v>1020</v>
      </c>
      <c r="B20" s="6" t="s">
        <v>1019</v>
      </c>
      <c r="C20" s="9">
        <v>94</v>
      </c>
      <c r="D20" s="9">
        <v>95</v>
      </c>
      <c r="E20" s="9">
        <v>95</v>
      </c>
      <c r="F20" s="9">
        <v>95</v>
      </c>
      <c r="G20" s="9">
        <v>81</v>
      </c>
      <c r="H20" s="9">
        <v>69</v>
      </c>
      <c r="I20" s="9">
        <v>63</v>
      </c>
      <c r="K20" s="9">
        <f t="shared" si="1"/>
        <v>71</v>
      </c>
      <c r="L20" s="9">
        <f t="shared" si="2"/>
        <v>81.67</v>
      </c>
      <c r="M20" s="19">
        <f t="shared" si="3"/>
        <v>-10.670000000000002</v>
      </c>
    </row>
    <row r="21" spans="1:13" ht="17.399999999999999" x14ac:dyDescent="0.35">
      <c r="A21" s="6" t="s">
        <v>990</v>
      </c>
      <c r="B21" s="6" t="s">
        <v>491</v>
      </c>
      <c r="C21" s="9">
        <v>18</v>
      </c>
      <c r="D21" s="9">
        <v>18</v>
      </c>
      <c r="E21" s="9">
        <v>18</v>
      </c>
      <c r="F21" s="9">
        <v>18</v>
      </c>
      <c r="G21" s="9">
        <v>25</v>
      </c>
      <c r="H21" s="9">
        <v>23</v>
      </c>
      <c r="I21" s="9">
        <v>18</v>
      </c>
      <c r="K21" s="9">
        <f t="shared" si="1"/>
        <v>22</v>
      </c>
      <c r="L21" s="9">
        <f t="shared" si="2"/>
        <v>22</v>
      </c>
      <c r="M21" s="19">
        <f t="shared" si="3"/>
        <v>0</v>
      </c>
    </row>
    <row r="22" spans="1:13" ht="17.399999999999999" x14ac:dyDescent="0.35">
      <c r="A22" s="6" t="s">
        <v>991</v>
      </c>
      <c r="B22" s="6" t="s">
        <v>489</v>
      </c>
      <c r="C22" s="9">
        <v>15</v>
      </c>
      <c r="D22" s="9">
        <v>15</v>
      </c>
      <c r="E22" s="9">
        <v>15</v>
      </c>
      <c r="F22" s="9">
        <v>15</v>
      </c>
      <c r="G22" s="9">
        <v>13</v>
      </c>
      <c r="H22" s="9">
        <v>14</v>
      </c>
      <c r="I22" s="9">
        <v>15</v>
      </c>
      <c r="K22" s="9">
        <f t="shared" si="1"/>
        <v>14</v>
      </c>
      <c r="L22" s="9">
        <f t="shared" si="2"/>
        <v>14</v>
      </c>
      <c r="M22" s="19">
        <f t="shared" si="3"/>
        <v>0</v>
      </c>
    </row>
    <row r="23" spans="1:13" ht="17.399999999999999" x14ac:dyDescent="0.35">
      <c r="A23" s="6" t="s">
        <v>992</v>
      </c>
      <c r="B23" s="6" t="s">
        <v>492</v>
      </c>
      <c r="C23" s="9">
        <v>22</v>
      </c>
      <c r="D23" s="9">
        <v>22</v>
      </c>
      <c r="E23" s="9">
        <v>22</v>
      </c>
      <c r="F23" s="9">
        <v>17</v>
      </c>
      <c r="G23" s="9">
        <v>17</v>
      </c>
      <c r="H23" s="9">
        <v>19</v>
      </c>
      <c r="I23" s="9">
        <v>18</v>
      </c>
      <c r="K23" s="9">
        <f t="shared" si="1"/>
        <v>18</v>
      </c>
      <c r="L23" s="9">
        <f t="shared" si="2"/>
        <v>17.670000000000002</v>
      </c>
      <c r="M23" s="19">
        <f t="shared" si="3"/>
        <v>0.32999999999999829</v>
      </c>
    </row>
    <row r="24" spans="1:13" ht="17.399999999999999" x14ac:dyDescent="0.35">
      <c r="A24" s="6" t="s">
        <v>993</v>
      </c>
      <c r="B24" s="6" t="s">
        <v>477</v>
      </c>
      <c r="C24" s="9">
        <v>24</v>
      </c>
      <c r="D24" s="9">
        <v>24</v>
      </c>
      <c r="E24" s="9">
        <v>24</v>
      </c>
      <c r="F24" s="9">
        <v>22</v>
      </c>
      <c r="G24" s="9">
        <v>21</v>
      </c>
      <c r="H24" s="9">
        <v>22</v>
      </c>
      <c r="I24" s="9">
        <v>20</v>
      </c>
      <c r="K24" s="9">
        <f t="shared" si="1"/>
        <v>21</v>
      </c>
      <c r="L24" s="9">
        <f t="shared" si="2"/>
        <v>21.67</v>
      </c>
      <c r="M24" s="19">
        <f t="shared" si="3"/>
        <v>-0.67000000000000171</v>
      </c>
    </row>
    <row r="25" spans="1:13" ht="17.399999999999999" x14ac:dyDescent="0.35">
      <c r="A25" s="6" t="s">
        <v>994</v>
      </c>
      <c r="B25" s="6" t="s">
        <v>471</v>
      </c>
      <c r="C25" s="9">
        <v>35</v>
      </c>
      <c r="D25" s="9">
        <v>35</v>
      </c>
      <c r="E25" s="9">
        <v>31</v>
      </c>
      <c r="F25" s="9">
        <v>18</v>
      </c>
      <c r="G25" s="9">
        <v>18</v>
      </c>
      <c r="H25" s="9">
        <v>22</v>
      </c>
      <c r="I25" s="9">
        <v>26</v>
      </c>
      <c r="K25" s="9">
        <f t="shared" si="1"/>
        <v>22</v>
      </c>
      <c r="L25" s="9">
        <f t="shared" si="2"/>
        <v>19.329999999999998</v>
      </c>
      <c r="M25" s="19">
        <f t="shared" si="3"/>
        <v>2.6700000000000017</v>
      </c>
    </row>
    <row r="26" spans="1:13" ht="17.399999999999999" x14ac:dyDescent="0.35">
      <c r="A26" s="6" t="s">
        <v>995</v>
      </c>
      <c r="B26" s="6" t="s">
        <v>490</v>
      </c>
      <c r="C26" s="9">
        <v>37</v>
      </c>
      <c r="D26" s="9">
        <v>39</v>
      </c>
      <c r="E26" s="9">
        <v>39</v>
      </c>
      <c r="F26" s="9">
        <v>26</v>
      </c>
      <c r="G26" s="9">
        <v>31</v>
      </c>
      <c r="H26" s="9">
        <v>29</v>
      </c>
      <c r="I26" s="9">
        <v>28</v>
      </c>
      <c r="K26" s="9">
        <f t="shared" si="1"/>
        <v>29.333333333333332</v>
      </c>
      <c r="L26" s="9">
        <f t="shared" si="2"/>
        <v>28.67</v>
      </c>
      <c r="M26" s="19">
        <f t="shared" si="3"/>
        <v>0.66333333333333044</v>
      </c>
    </row>
    <row r="27" spans="1:13" ht="17.399999999999999" x14ac:dyDescent="0.35">
      <c r="A27" s="6" t="s">
        <v>996</v>
      </c>
      <c r="B27" s="6" t="s">
        <v>472</v>
      </c>
      <c r="C27" s="9">
        <v>9</v>
      </c>
      <c r="D27" s="9">
        <v>9</v>
      </c>
      <c r="E27" s="9">
        <v>8</v>
      </c>
      <c r="F27" s="9">
        <v>7</v>
      </c>
      <c r="G27" s="9">
        <v>8</v>
      </c>
      <c r="H27" s="9">
        <v>12</v>
      </c>
      <c r="I27" s="9">
        <v>12</v>
      </c>
      <c r="K27" s="9">
        <f t="shared" si="1"/>
        <v>10.666666666666666</v>
      </c>
      <c r="L27" s="9">
        <f t="shared" si="2"/>
        <v>9</v>
      </c>
      <c r="M27" s="19">
        <f t="shared" si="3"/>
        <v>1.6666666666666661</v>
      </c>
    </row>
    <row r="28" spans="1:13" ht="17.399999999999999" x14ac:dyDescent="0.35">
      <c r="A28" s="6" t="s">
        <v>575</v>
      </c>
      <c r="B28" s="6" t="s">
        <v>493</v>
      </c>
      <c r="C28" s="9">
        <v>53</v>
      </c>
      <c r="D28" s="9">
        <v>53</v>
      </c>
      <c r="E28" s="9">
        <v>48</v>
      </c>
      <c r="F28" s="9">
        <v>46</v>
      </c>
      <c r="G28" s="9">
        <v>46</v>
      </c>
      <c r="H28" s="9">
        <v>44</v>
      </c>
      <c r="I28" s="9">
        <v>40</v>
      </c>
      <c r="K28" s="9">
        <f t="shared" si="1"/>
        <v>43.333333333333336</v>
      </c>
      <c r="L28" s="9">
        <f t="shared" si="2"/>
        <v>45.33</v>
      </c>
      <c r="M28" s="19">
        <f t="shared" si="3"/>
        <v>-1.9966666666666626</v>
      </c>
    </row>
    <row r="29" spans="1:13" ht="17.399999999999999" x14ac:dyDescent="0.35">
      <c r="A29" s="6" t="s">
        <v>997</v>
      </c>
      <c r="B29" s="6" t="s">
        <v>496</v>
      </c>
      <c r="C29" s="9">
        <v>27</v>
      </c>
      <c r="D29" s="9">
        <v>27</v>
      </c>
      <c r="E29" s="9">
        <v>27</v>
      </c>
      <c r="F29" s="9">
        <v>27</v>
      </c>
      <c r="G29" s="9">
        <v>20</v>
      </c>
      <c r="H29" s="9">
        <v>20</v>
      </c>
      <c r="I29" s="9">
        <v>20</v>
      </c>
      <c r="K29" s="9">
        <f t="shared" si="1"/>
        <v>20</v>
      </c>
      <c r="L29" s="9">
        <f t="shared" si="2"/>
        <v>22.33</v>
      </c>
      <c r="M29" s="19">
        <f t="shared" si="3"/>
        <v>-2.3299999999999983</v>
      </c>
    </row>
    <row r="30" spans="1:13" ht="17.399999999999999" x14ac:dyDescent="0.35">
      <c r="A30" s="6" t="s">
        <v>998</v>
      </c>
      <c r="B30" s="6" t="s">
        <v>488</v>
      </c>
      <c r="C30" s="9">
        <v>4</v>
      </c>
      <c r="D30" s="9">
        <v>4</v>
      </c>
      <c r="E30" s="9">
        <v>4</v>
      </c>
      <c r="F30" s="9">
        <v>4</v>
      </c>
      <c r="G30" s="9">
        <v>4</v>
      </c>
      <c r="H30" s="9">
        <v>4</v>
      </c>
      <c r="I30" s="9">
        <v>5</v>
      </c>
      <c r="K30" s="9">
        <f t="shared" si="1"/>
        <v>4.333333333333333</v>
      </c>
      <c r="L30" s="9">
        <f t="shared" si="2"/>
        <v>4</v>
      </c>
      <c r="M30" s="19">
        <f t="shared" si="3"/>
        <v>0.33333333333333304</v>
      </c>
    </row>
    <row r="31" spans="1:13" ht="17.399999999999999" x14ac:dyDescent="0.35">
      <c r="A31" s="6"/>
      <c r="B31" s="6"/>
      <c r="C31" s="22">
        <f t="shared" ref="C31:G31" si="4">SUM(C5:C30)</f>
        <v>697</v>
      </c>
      <c r="D31" s="22">
        <f t="shared" si="4"/>
        <v>697</v>
      </c>
      <c r="E31" s="22">
        <f t="shared" si="4"/>
        <v>667</v>
      </c>
      <c r="F31" s="22">
        <f t="shared" si="4"/>
        <v>615</v>
      </c>
      <c r="G31" s="22">
        <f t="shared" si="4"/>
        <v>593</v>
      </c>
      <c r="H31" s="22">
        <f t="shared" ref="H31:I31" si="5">SUM(H5:H30)</f>
        <v>587</v>
      </c>
      <c r="I31" s="22">
        <f t="shared" si="5"/>
        <v>567</v>
      </c>
      <c r="K31" s="20">
        <f>SUM(K5:K30)</f>
        <v>582.33333333333337</v>
      </c>
      <c r="L31" s="20">
        <f>SUM(L5:L30)</f>
        <v>598.34000000000015</v>
      </c>
      <c r="M31" s="21">
        <f t="shared" ref="M31" si="6">K31-L31</f>
        <v>-16.006666666666774</v>
      </c>
    </row>
    <row r="32" spans="1:13" ht="14.4" x14ac:dyDescent="0.3">
      <c r="A32" s="2"/>
      <c r="B32" s="2"/>
    </row>
    <row r="33" spans="1:2" ht="17.399999999999999" x14ac:dyDescent="0.35">
      <c r="A33" s="6"/>
      <c r="B33" s="5"/>
    </row>
    <row r="34" spans="1:2" ht="17.399999999999999" x14ac:dyDescent="0.35">
      <c r="A34" s="5"/>
      <c r="B34" s="6"/>
    </row>
    <row r="35" spans="1:2" ht="17.399999999999999" x14ac:dyDescent="0.35">
      <c r="A35" s="5"/>
      <c r="B35" s="13"/>
    </row>
    <row r="36" spans="1:2" ht="17.399999999999999" x14ac:dyDescent="0.35">
      <c r="A36" s="5"/>
      <c r="B36" s="6"/>
    </row>
  </sheetData>
  <mergeCells count="2">
    <mergeCell ref="K2:M2"/>
    <mergeCell ref="C2:I2"/>
  </mergeCells>
  <phoneticPr fontId="8" type="noConversion"/>
  <dataValidations disablePrompts="1" count="1">
    <dataValidation type="textLength" errorStyle="information" allowBlank="1" showInputMessage="1" showErrorMessage="1" error="XLBVal:8=Hart-Ireson_x000d__x000a_" sqref="D5:D30" xr:uid="{00000000-0002-0000-1500-000000000000}">
      <formula1>0</formula1>
      <formula2>300</formula2>
    </dataValidation>
  </dataValidations>
  <pageMargins left="0.51181102362204722" right="0.51181102362204722" top="0.74803149606299213" bottom="0.35433070866141736" header="0.31496062992125984" footer="0.31496062992125984"/>
  <pageSetup paperSize="9" scale="68" orientation="landscape" r:id="rId1"/>
  <headerFooter>
    <oddHeader>&amp;C&amp;"-,Bold"&amp;16Diocese of Exeter
Participant Figures for 2018 - 2023</oddHeader>
  </headerFooter>
  <customProperties>
    <customPr name="QAA_DRILLPATH_NODE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E39A7-12E5-4141-9385-7277F3A8AD6D}">
  <sheetPr>
    <tabColor theme="7" tint="0.59999389629810485"/>
  </sheetPr>
  <dimension ref="A1"/>
  <sheetViews>
    <sheetView topLeftCell="A55" workbookViewId="0">
      <selection activeCell="F88" sqref="F88"/>
    </sheetView>
  </sheetViews>
  <sheetFormatPr defaultRowHeight="13.2" x14ac:dyDescent="0.25"/>
  <sheetData/>
  <pageMargins left="0.7" right="0.7" top="0.75" bottom="0.75" header="0.3" footer="0.3"/>
  <customProperties>
    <customPr name="QAA_DRILLPATH_NODE_ID" r:id="rId1"/>
  </customPropertie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theme="7" tint="0.59999389629810485"/>
    <pageSetUpPr fitToPage="1"/>
  </sheetPr>
  <dimension ref="A1:M18"/>
  <sheetViews>
    <sheetView zoomScale="70" zoomScaleNormal="70" workbookViewId="0">
      <selection activeCell="E29" sqref="E29"/>
    </sheetView>
  </sheetViews>
  <sheetFormatPr defaultRowHeight="13.2" x14ac:dyDescent="0.25"/>
  <cols>
    <col min="1" max="1" width="12.88671875" customWidth="1"/>
    <col min="2" max="2" width="59.44140625" customWidth="1"/>
    <col min="3" max="3" width="15.5546875" customWidth="1"/>
    <col min="4" max="4" width="15.44140625" customWidth="1"/>
    <col min="5" max="5" width="15.33203125" customWidth="1"/>
    <col min="6" max="9" width="16.109375" customWidth="1"/>
    <col min="10" max="10" width="3.21875" customWidth="1"/>
    <col min="11" max="11" width="14.88671875" customWidth="1"/>
    <col min="12" max="12" width="15.6640625" customWidth="1"/>
    <col min="13" max="13" width="13.88671875" customWidth="1"/>
  </cols>
  <sheetData>
    <row r="1" spans="1:13" ht="28.5" customHeight="1" x14ac:dyDescent="0.4">
      <c r="A1" s="26" t="s">
        <v>135</v>
      </c>
      <c r="B1" s="3"/>
    </row>
    <row r="2" spans="1:13" ht="54" customHeight="1" x14ac:dyDescent="0.35">
      <c r="A2" s="5"/>
      <c r="B2" s="3"/>
      <c r="C2" s="48" t="s">
        <v>1047</v>
      </c>
      <c r="D2" s="49"/>
      <c r="E2" s="49"/>
      <c r="F2" s="49"/>
      <c r="G2" s="49"/>
      <c r="H2" s="49"/>
      <c r="I2" s="50"/>
      <c r="K2" s="39" t="s">
        <v>1046</v>
      </c>
      <c r="L2" s="40"/>
      <c r="M2" s="41"/>
    </row>
    <row r="3" spans="1:13" s="1" customFormat="1" ht="36" x14ac:dyDescent="0.25">
      <c r="A3" s="4" t="s">
        <v>495</v>
      </c>
      <c r="B3" s="4" t="s">
        <v>0</v>
      </c>
      <c r="C3" s="25">
        <v>2019</v>
      </c>
      <c r="D3" s="25">
        <v>2020</v>
      </c>
      <c r="E3" s="25">
        <v>2021</v>
      </c>
      <c r="F3" s="25">
        <v>2022</v>
      </c>
      <c r="G3" s="25">
        <v>2023</v>
      </c>
      <c r="H3" s="25">
        <v>2024</v>
      </c>
      <c r="I3" s="25">
        <v>2025</v>
      </c>
      <c r="K3" s="25">
        <v>2026</v>
      </c>
      <c r="L3" s="25">
        <v>2025</v>
      </c>
      <c r="M3" s="18" t="s">
        <v>1021</v>
      </c>
    </row>
    <row r="4" spans="1:13" ht="17.399999999999999" x14ac:dyDescent="0.35">
      <c r="B4" s="6"/>
      <c r="M4" s="17"/>
    </row>
    <row r="5" spans="1:13" ht="17.399999999999999" x14ac:dyDescent="0.35">
      <c r="A5" s="6" t="s">
        <v>583</v>
      </c>
      <c r="B5" s="6" t="s">
        <v>136</v>
      </c>
      <c r="C5" s="9">
        <v>9</v>
      </c>
      <c r="D5" s="9">
        <v>9</v>
      </c>
      <c r="E5" s="9">
        <v>9</v>
      </c>
      <c r="F5" s="9">
        <v>9</v>
      </c>
      <c r="G5" s="9">
        <v>9</v>
      </c>
      <c r="H5" s="9">
        <v>9</v>
      </c>
      <c r="I5" s="9">
        <v>8</v>
      </c>
      <c r="K5" s="9">
        <f>AVERAGE(G5:I5)</f>
        <v>8.6666666666666661</v>
      </c>
      <c r="L5" s="9">
        <f>ROUND(AVERAGE(F5:H5),2)</f>
        <v>9</v>
      </c>
      <c r="M5" s="19">
        <f>K5-L5</f>
        <v>-0.33333333333333393</v>
      </c>
    </row>
    <row r="6" spans="1:13" ht="17.399999999999999" x14ac:dyDescent="0.35">
      <c r="A6" s="6" t="s">
        <v>584</v>
      </c>
      <c r="B6" s="6" t="s">
        <v>141</v>
      </c>
      <c r="C6" s="9">
        <v>155</v>
      </c>
      <c r="D6" s="9">
        <v>155</v>
      </c>
      <c r="E6" s="9">
        <v>155</v>
      </c>
      <c r="F6" s="9">
        <v>100</v>
      </c>
      <c r="G6" s="9">
        <v>157</v>
      </c>
      <c r="H6" s="9">
        <v>155</v>
      </c>
      <c r="I6" s="9">
        <v>145</v>
      </c>
      <c r="K6" s="9">
        <f t="shared" ref="K6:K16" si="0">AVERAGE(G6:I6)</f>
        <v>152.33333333333334</v>
      </c>
      <c r="L6" s="9">
        <f t="shared" ref="L6:L16" si="1">ROUND(AVERAGE(F6:H6),2)</f>
        <v>137.33000000000001</v>
      </c>
      <c r="M6" s="19">
        <f t="shared" ref="M6:M16" si="2">K6-L6</f>
        <v>15.00333333333333</v>
      </c>
    </row>
    <row r="7" spans="1:13" ht="17.399999999999999" x14ac:dyDescent="0.35">
      <c r="A7" s="6" t="s">
        <v>585</v>
      </c>
      <c r="B7" s="6" t="s">
        <v>142</v>
      </c>
      <c r="C7" s="9">
        <v>24</v>
      </c>
      <c r="D7" s="9">
        <v>24</v>
      </c>
      <c r="E7" s="9">
        <v>23</v>
      </c>
      <c r="F7" s="9">
        <v>16</v>
      </c>
      <c r="G7" s="9">
        <v>18</v>
      </c>
      <c r="H7" s="9">
        <v>17</v>
      </c>
      <c r="I7" s="9">
        <v>17</v>
      </c>
      <c r="K7" s="9">
        <f t="shared" si="0"/>
        <v>17.333333333333332</v>
      </c>
      <c r="L7" s="9">
        <f t="shared" si="1"/>
        <v>17</v>
      </c>
      <c r="M7" s="19">
        <f t="shared" si="2"/>
        <v>0.33333333333333215</v>
      </c>
    </row>
    <row r="8" spans="1:13" ht="17.399999999999999" x14ac:dyDescent="0.35">
      <c r="A8" s="6" t="s">
        <v>586</v>
      </c>
      <c r="B8" s="6" t="s">
        <v>143</v>
      </c>
      <c r="C8" s="9">
        <v>14</v>
      </c>
      <c r="D8" s="9">
        <v>14</v>
      </c>
      <c r="E8" s="9">
        <v>14</v>
      </c>
      <c r="F8" s="9">
        <v>17</v>
      </c>
      <c r="G8" s="9">
        <v>17</v>
      </c>
      <c r="H8" s="9">
        <v>17</v>
      </c>
      <c r="I8" s="9">
        <v>20</v>
      </c>
      <c r="K8" s="9">
        <f t="shared" si="0"/>
        <v>18</v>
      </c>
      <c r="L8" s="9">
        <f t="shared" si="1"/>
        <v>17</v>
      </c>
      <c r="M8" s="19">
        <f t="shared" si="2"/>
        <v>1</v>
      </c>
    </row>
    <row r="9" spans="1:13" ht="17.399999999999999" x14ac:dyDescent="0.35">
      <c r="A9" s="6" t="s">
        <v>587</v>
      </c>
      <c r="B9" s="6" t="s">
        <v>551</v>
      </c>
      <c r="C9" s="9">
        <v>34</v>
      </c>
      <c r="D9" s="9">
        <v>34</v>
      </c>
      <c r="E9" s="9">
        <v>34</v>
      </c>
      <c r="F9" s="9">
        <v>42</v>
      </c>
      <c r="G9" s="9">
        <v>39</v>
      </c>
      <c r="H9" s="9">
        <v>42</v>
      </c>
      <c r="I9" s="9">
        <v>35</v>
      </c>
      <c r="K9" s="9">
        <f t="shared" si="0"/>
        <v>38.666666666666664</v>
      </c>
      <c r="L9" s="9">
        <f t="shared" si="1"/>
        <v>41</v>
      </c>
      <c r="M9" s="19">
        <f t="shared" si="2"/>
        <v>-2.3333333333333357</v>
      </c>
    </row>
    <row r="10" spans="1:13" ht="17.399999999999999" x14ac:dyDescent="0.35">
      <c r="A10" s="6" t="s">
        <v>588</v>
      </c>
      <c r="B10" s="6" t="s">
        <v>138</v>
      </c>
      <c r="C10" s="9">
        <v>9</v>
      </c>
      <c r="D10" s="9">
        <v>9</v>
      </c>
      <c r="E10" s="9">
        <v>9</v>
      </c>
      <c r="F10" s="9">
        <v>9</v>
      </c>
      <c r="G10" s="9">
        <v>7</v>
      </c>
      <c r="H10" s="9">
        <v>8</v>
      </c>
      <c r="I10" s="9">
        <v>8</v>
      </c>
      <c r="K10" s="9">
        <f t="shared" si="0"/>
        <v>7.666666666666667</v>
      </c>
      <c r="L10" s="9">
        <f t="shared" si="1"/>
        <v>8</v>
      </c>
      <c r="M10" s="19">
        <f t="shared" si="2"/>
        <v>-0.33333333333333304</v>
      </c>
    </row>
    <row r="11" spans="1:13" ht="17.399999999999999" x14ac:dyDescent="0.35">
      <c r="A11" s="6" t="s">
        <v>589</v>
      </c>
      <c r="B11" s="6" t="s">
        <v>146</v>
      </c>
      <c r="C11" s="9">
        <v>222.4</v>
      </c>
      <c r="D11" s="9">
        <v>228.7</v>
      </c>
      <c r="E11" s="9">
        <v>197</v>
      </c>
      <c r="F11" s="9">
        <v>191</v>
      </c>
      <c r="G11" s="9">
        <v>168</v>
      </c>
      <c r="H11" s="9">
        <v>171</v>
      </c>
      <c r="I11" s="9">
        <v>155</v>
      </c>
      <c r="K11" s="9">
        <f t="shared" si="0"/>
        <v>164.66666666666666</v>
      </c>
      <c r="L11" s="9">
        <f t="shared" si="1"/>
        <v>176.67</v>
      </c>
      <c r="M11" s="19">
        <f t="shared" si="2"/>
        <v>-12.00333333333333</v>
      </c>
    </row>
    <row r="12" spans="1:13" ht="17.399999999999999" x14ac:dyDescent="0.35">
      <c r="A12" s="6" t="s">
        <v>590</v>
      </c>
      <c r="B12" s="6" t="s">
        <v>147</v>
      </c>
      <c r="C12" s="9">
        <v>61</v>
      </c>
      <c r="D12" s="9">
        <v>61</v>
      </c>
      <c r="E12" s="9">
        <v>51</v>
      </c>
      <c r="F12" s="9">
        <v>70</v>
      </c>
      <c r="G12" s="9">
        <v>93</v>
      </c>
      <c r="H12" s="9">
        <v>80</v>
      </c>
      <c r="I12" s="9">
        <v>68</v>
      </c>
      <c r="K12" s="9">
        <f t="shared" si="0"/>
        <v>80.333333333333329</v>
      </c>
      <c r="L12" s="9">
        <f t="shared" si="1"/>
        <v>81</v>
      </c>
      <c r="M12" s="19">
        <f t="shared" si="2"/>
        <v>-0.6666666666666714</v>
      </c>
    </row>
    <row r="13" spans="1:13" ht="17.399999999999999" x14ac:dyDescent="0.35">
      <c r="A13" s="6" t="s">
        <v>591</v>
      </c>
      <c r="B13" s="6" t="s">
        <v>145</v>
      </c>
      <c r="C13" s="9">
        <v>22</v>
      </c>
      <c r="D13" s="9">
        <v>22</v>
      </c>
      <c r="E13" s="9">
        <v>22</v>
      </c>
      <c r="F13" s="9">
        <v>16</v>
      </c>
      <c r="G13" s="9">
        <v>26</v>
      </c>
      <c r="H13" s="9">
        <v>26</v>
      </c>
      <c r="I13" s="9">
        <v>28</v>
      </c>
      <c r="K13" s="9">
        <f t="shared" si="0"/>
        <v>26.666666666666668</v>
      </c>
      <c r="L13" s="9">
        <f t="shared" si="1"/>
        <v>22.67</v>
      </c>
      <c r="M13" s="19">
        <f t="shared" si="2"/>
        <v>3.9966666666666661</v>
      </c>
    </row>
    <row r="14" spans="1:13" ht="17.399999999999999" x14ac:dyDescent="0.35">
      <c r="A14" s="6" t="s">
        <v>592</v>
      </c>
      <c r="B14" s="6" t="s">
        <v>151</v>
      </c>
      <c r="C14" s="9">
        <v>214.7</v>
      </c>
      <c r="D14" s="9">
        <v>216.8</v>
      </c>
      <c r="E14" s="9">
        <v>157</v>
      </c>
      <c r="F14" s="9">
        <v>165</v>
      </c>
      <c r="G14" s="9">
        <v>168</v>
      </c>
      <c r="H14" s="9">
        <v>171</v>
      </c>
      <c r="I14" s="9">
        <v>162</v>
      </c>
      <c r="K14" s="9">
        <f t="shared" si="0"/>
        <v>167</v>
      </c>
      <c r="L14" s="9">
        <f t="shared" si="1"/>
        <v>168</v>
      </c>
      <c r="M14" s="19">
        <f t="shared" si="2"/>
        <v>-1</v>
      </c>
    </row>
    <row r="15" spans="1:13" ht="17.399999999999999" x14ac:dyDescent="0.35">
      <c r="A15" s="6" t="s">
        <v>593</v>
      </c>
      <c r="B15" s="6" t="s">
        <v>144</v>
      </c>
      <c r="C15" s="9">
        <v>16</v>
      </c>
      <c r="D15" s="9">
        <v>16</v>
      </c>
      <c r="E15" s="9">
        <v>16</v>
      </c>
      <c r="F15" s="9">
        <v>14</v>
      </c>
      <c r="G15" s="9">
        <v>14</v>
      </c>
      <c r="H15" s="9">
        <v>12</v>
      </c>
      <c r="I15" s="9">
        <v>14</v>
      </c>
      <c r="K15" s="9">
        <f t="shared" si="0"/>
        <v>13.333333333333334</v>
      </c>
      <c r="L15" s="9">
        <f t="shared" si="1"/>
        <v>13.33</v>
      </c>
      <c r="M15" s="19">
        <f t="shared" si="2"/>
        <v>3.3333333333338544E-3</v>
      </c>
    </row>
    <row r="16" spans="1:13" ht="17.399999999999999" x14ac:dyDescent="0.35">
      <c r="A16" s="6" t="s">
        <v>594</v>
      </c>
      <c r="B16" s="6" t="s">
        <v>148</v>
      </c>
      <c r="C16" s="9">
        <v>60</v>
      </c>
      <c r="D16" s="9">
        <v>50</v>
      </c>
      <c r="E16" s="9">
        <v>47</v>
      </c>
      <c r="F16" s="9">
        <v>48</v>
      </c>
      <c r="G16" s="9">
        <v>48</v>
      </c>
      <c r="H16" s="9">
        <v>52</v>
      </c>
      <c r="I16" s="9">
        <v>46</v>
      </c>
      <c r="K16" s="9">
        <f t="shared" si="0"/>
        <v>48.666666666666664</v>
      </c>
      <c r="L16" s="9">
        <f t="shared" si="1"/>
        <v>49.33</v>
      </c>
      <c r="M16" s="19">
        <f t="shared" si="2"/>
        <v>-0.663333333333334</v>
      </c>
    </row>
    <row r="17" spans="1:13" ht="17.399999999999999" x14ac:dyDescent="0.35">
      <c r="B17" s="6"/>
      <c r="C17" s="22">
        <f t="shared" ref="C17:L17" si="3">SUM(C5:C16)</f>
        <v>841.09999999999991</v>
      </c>
      <c r="D17" s="22">
        <f t="shared" si="3"/>
        <v>839.5</v>
      </c>
      <c r="E17" s="22">
        <f t="shared" si="3"/>
        <v>734</v>
      </c>
      <c r="F17" s="22">
        <f t="shared" si="3"/>
        <v>697</v>
      </c>
      <c r="G17" s="22">
        <f t="shared" si="3"/>
        <v>764</v>
      </c>
      <c r="H17" s="22">
        <f t="shared" si="3"/>
        <v>760</v>
      </c>
      <c r="I17" s="22">
        <f t="shared" si="3"/>
        <v>706</v>
      </c>
      <c r="K17" s="22">
        <f t="shared" si="3"/>
        <v>743.33333333333326</v>
      </c>
      <c r="L17" s="22">
        <f t="shared" si="3"/>
        <v>740.33000000000015</v>
      </c>
      <c r="M17" s="21">
        <f t="shared" ref="M17" si="4">K17-L17</f>
        <v>3.0033333333331029</v>
      </c>
    </row>
    <row r="18" spans="1:13" ht="17.399999999999999" x14ac:dyDescent="0.35">
      <c r="A18" s="6"/>
      <c r="B18" s="6"/>
    </row>
  </sheetData>
  <sortState xmlns:xlrd2="http://schemas.microsoft.com/office/spreadsheetml/2017/richdata2" ref="A5:J15">
    <sortCondition ref="B5:B15"/>
  </sortState>
  <mergeCells count="2">
    <mergeCell ref="K2:M2"/>
    <mergeCell ref="C2:I2"/>
  </mergeCells>
  <phoneticPr fontId="8" type="noConversion"/>
  <pageMargins left="0.51181102362204722" right="0.51181102362204722" top="0.74803149606299213" bottom="0.35433070866141736" header="0.31496062992125984" footer="0.31496062992125984"/>
  <pageSetup paperSize="9" scale="64" orientation="landscape" r:id="rId1"/>
  <headerFooter>
    <oddHeader>&amp;C&amp;"-,Bold"&amp;16Diocese of Exeter
Participant Figures for 2018 - 2023</oddHeader>
  </headerFooter>
  <customProperties>
    <customPr name="QAA_DRILLPATH_NODE_ID" r:id="rId2"/>
  </customPropertie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7" tint="0.59999389629810485"/>
    <pageSetUpPr fitToPage="1"/>
  </sheetPr>
  <dimension ref="A1:M23"/>
  <sheetViews>
    <sheetView zoomScale="70" zoomScaleNormal="70" workbookViewId="0">
      <pane xSplit="2" ySplit="3" topLeftCell="C4" activePane="bottomRight" state="frozen"/>
      <selection activeCell="K18" sqref="K18"/>
      <selection pane="topRight" activeCell="K18" sqref="K18"/>
      <selection pane="bottomLeft" activeCell="K18" sqref="K18"/>
      <selection pane="bottomRight" activeCell="H20" sqref="H20:H21"/>
    </sheetView>
  </sheetViews>
  <sheetFormatPr defaultRowHeight="13.2" x14ac:dyDescent="0.25"/>
  <cols>
    <col min="1" max="1" width="12.88671875" customWidth="1"/>
    <col min="2" max="2" width="59.44140625" customWidth="1"/>
    <col min="3" max="3" width="16.109375" customWidth="1"/>
    <col min="4" max="5" width="15.33203125" customWidth="1"/>
    <col min="6" max="9" width="16.109375" customWidth="1"/>
    <col min="10" max="10" width="3.21875" customWidth="1"/>
    <col min="11" max="11" width="14.88671875" customWidth="1"/>
    <col min="12" max="12" width="16.44140625" customWidth="1"/>
    <col min="13" max="13" width="13.5546875" customWidth="1"/>
  </cols>
  <sheetData>
    <row r="1" spans="1:13" ht="28.5" customHeight="1" x14ac:dyDescent="0.4">
      <c r="A1" s="26" t="s">
        <v>1</v>
      </c>
      <c r="B1" s="3"/>
    </row>
    <row r="2" spans="1:13" ht="54" customHeight="1" x14ac:dyDescent="0.35">
      <c r="A2" s="5"/>
      <c r="B2" s="3"/>
      <c r="C2" s="48" t="s">
        <v>1047</v>
      </c>
      <c r="D2" s="49"/>
      <c r="E2" s="49"/>
      <c r="F2" s="49"/>
      <c r="G2" s="49"/>
      <c r="H2" s="49"/>
      <c r="I2" s="50"/>
      <c r="K2" s="39" t="s">
        <v>1046</v>
      </c>
      <c r="L2" s="40"/>
      <c r="M2" s="41"/>
    </row>
    <row r="3" spans="1:13" s="1" customFormat="1" ht="36" x14ac:dyDescent="0.25">
      <c r="A3" s="4" t="s">
        <v>495</v>
      </c>
      <c r="B3" s="4" t="s">
        <v>0</v>
      </c>
      <c r="C3" s="25">
        <v>2019</v>
      </c>
      <c r="D3" s="25">
        <v>2020</v>
      </c>
      <c r="E3" s="25">
        <v>2021</v>
      </c>
      <c r="F3" s="25">
        <v>2022</v>
      </c>
      <c r="G3" s="25">
        <v>2023</v>
      </c>
      <c r="H3" s="25">
        <v>2024</v>
      </c>
      <c r="I3" s="25">
        <v>2025</v>
      </c>
      <c r="K3" s="25">
        <v>2026</v>
      </c>
      <c r="L3" s="25">
        <v>2025</v>
      </c>
      <c r="M3" s="18" t="s">
        <v>1021</v>
      </c>
    </row>
    <row r="4" spans="1:13" ht="17.399999999999999" x14ac:dyDescent="0.35">
      <c r="B4" s="6"/>
      <c r="M4" s="17"/>
    </row>
    <row r="5" spans="1:13" ht="17.399999999999999" x14ac:dyDescent="0.35">
      <c r="A5" t="s">
        <v>595</v>
      </c>
      <c r="B5" s="6" t="s">
        <v>3</v>
      </c>
      <c r="C5" s="9">
        <v>195</v>
      </c>
      <c r="D5" s="9">
        <v>192</v>
      </c>
      <c r="E5" s="9">
        <v>187</v>
      </c>
      <c r="F5" s="9">
        <v>178</v>
      </c>
      <c r="G5" s="9">
        <v>182</v>
      </c>
      <c r="H5" s="9">
        <v>200.7</v>
      </c>
      <c r="I5" s="9">
        <v>189</v>
      </c>
      <c r="K5" s="9">
        <f>AVERAGE(G5:I5)</f>
        <v>190.56666666666669</v>
      </c>
      <c r="L5" s="9">
        <f>ROUND(AVERAGE(F5:H5),2)</f>
        <v>186.9</v>
      </c>
      <c r="M5" s="19">
        <f t="shared" ref="M5:M20" si="0">K5-L5</f>
        <v>3.6666666666666856</v>
      </c>
    </row>
    <row r="6" spans="1:13" ht="17.399999999999999" x14ac:dyDescent="0.35">
      <c r="A6" t="s">
        <v>596</v>
      </c>
      <c r="B6" s="6" t="s">
        <v>2</v>
      </c>
      <c r="C6" s="9">
        <v>66</v>
      </c>
      <c r="D6" s="9">
        <v>66</v>
      </c>
      <c r="E6" s="9">
        <v>59</v>
      </c>
      <c r="F6" s="9">
        <v>47</v>
      </c>
      <c r="G6" s="9">
        <v>36</v>
      </c>
      <c r="H6" s="9">
        <v>36</v>
      </c>
      <c r="I6" s="9">
        <v>40</v>
      </c>
      <c r="K6" s="9">
        <f t="shared" ref="K6:K19" si="1">AVERAGE(G6:I6)</f>
        <v>37.333333333333336</v>
      </c>
      <c r="L6" s="9">
        <f t="shared" ref="L6:L19" si="2">ROUND(AVERAGE(F6:H6),2)</f>
        <v>39.67</v>
      </c>
      <c r="M6" s="19">
        <f t="shared" si="0"/>
        <v>-2.336666666666666</v>
      </c>
    </row>
    <row r="7" spans="1:13" ht="17.399999999999999" x14ac:dyDescent="0.35">
      <c r="A7" t="s">
        <v>597</v>
      </c>
      <c r="B7" s="6" t="s">
        <v>4</v>
      </c>
      <c r="C7" s="9">
        <v>36</v>
      </c>
      <c r="D7" s="9">
        <v>36</v>
      </c>
      <c r="E7" s="9">
        <v>33</v>
      </c>
      <c r="F7" s="9">
        <v>28</v>
      </c>
      <c r="G7" s="9">
        <v>30</v>
      </c>
      <c r="H7" s="9">
        <v>29</v>
      </c>
      <c r="I7" s="9">
        <v>33</v>
      </c>
      <c r="K7" s="9">
        <f t="shared" si="1"/>
        <v>30.666666666666668</v>
      </c>
      <c r="L7" s="9">
        <f t="shared" si="2"/>
        <v>29</v>
      </c>
      <c r="M7" s="19">
        <f t="shared" si="0"/>
        <v>1.6666666666666679</v>
      </c>
    </row>
    <row r="8" spans="1:13" ht="17.399999999999999" x14ac:dyDescent="0.35">
      <c r="A8" t="s">
        <v>598</v>
      </c>
      <c r="B8" s="6" t="s">
        <v>8</v>
      </c>
      <c r="C8" s="9">
        <v>96</v>
      </c>
      <c r="D8" s="9">
        <v>94</v>
      </c>
      <c r="E8" s="9">
        <v>83</v>
      </c>
      <c r="F8" s="9">
        <v>62</v>
      </c>
      <c r="G8" s="9">
        <v>68</v>
      </c>
      <c r="H8" s="9">
        <v>63</v>
      </c>
      <c r="I8" s="9">
        <v>65</v>
      </c>
      <c r="K8" s="9">
        <f t="shared" si="1"/>
        <v>65.333333333333329</v>
      </c>
      <c r="L8" s="9">
        <f t="shared" si="2"/>
        <v>64.33</v>
      </c>
      <c r="M8" s="19">
        <f t="shared" si="0"/>
        <v>1.0033333333333303</v>
      </c>
    </row>
    <row r="9" spans="1:13" ht="17.399999999999999" x14ac:dyDescent="0.35">
      <c r="A9" t="s">
        <v>599</v>
      </c>
      <c r="B9" s="6" t="s">
        <v>9</v>
      </c>
      <c r="C9" s="9">
        <v>86</v>
      </c>
      <c r="D9" s="9">
        <v>86</v>
      </c>
      <c r="E9" s="9">
        <v>78</v>
      </c>
      <c r="F9" s="9">
        <v>70</v>
      </c>
      <c r="G9" s="9">
        <v>81</v>
      </c>
      <c r="H9" s="9">
        <v>95</v>
      </c>
      <c r="I9" s="9">
        <v>96</v>
      </c>
      <c r="K9" s="9">
        <f t="shared" si="1"/>
        <v>90.666666666666671</v>
      </c>
      <c r="L9" s="9">
        <f t="shared" si="2"/>
        <v>82</v>
      </c>
      <c r="M9" s="19">
        <f t="shared" si="0"/>
        <v>8.6666666666666714</v>
      </c>
    </row>
    <row r="10" spans="1:13" ht="17.399999999999999" x14ac:dyDescent="0.35">
      <c r="A10" t="s">
        <v>600</v>
      </c>
      <c r="B10" s="6" t="s">
        <v>10</v>
      </c>
      <c r="C10" s="9">
        <v>73</v>
      </c>
      <c r="D10" s="9">
        <v>71</v>
      </c>
      <c r="E10" s="9">
        <v>71</v>
      </c>
      <c r="F10" s="9">
        <v>68</v>
      </c>
      <c r="G10" s="9">
        <v>71</v>
      </c>
      <c r="H10" s="9">
        <v>66</v>
      </c>
      <c r="I10" s="9">
        <v>63</v>
      </c>
      <c r="K10" s="9">
        <f t="shared" si="1"/>
        <v>66.666666666666671</v>
      </c>
      <c r="L10" s="9">
        <f t="shared" si="2"/>
        <v>68.33</v>
      </c>
      <c r="M10" s="19">
        <f t="shared" si="0"/>
        <v>-1.6633333333333269</v>
      </c>
    </row>
    <row r="11" spans="1:13" ht="17.399999999999999" x14ac:dyDescent="0.35">
      <c r="A11" t="s">
        <v>601</v>
      </c>
      <c r="B11" s="6" t="s">
        <v>5</v>
      </c>
      <c r="C11" s="9">
        <v>23</v>
      </c>
      <c r="D11" s="9">
        <v>23</v>
      </c>
      <c r="E11" s="9">
        <v>23</v>
      </c>
      <c r="F11" s="9">
        <v>18</v>
      </c>
      <c r="G11" s="9">
        <v>25</v>
      </c>
      <c r="H11" s="9">
        <v>28</v>
      </c>
      <c r="I11" s="9">
        <v>22</v>
      </c>
      <c r="K11" s="9">
        <f t="shared" si="1"/>
        <v>25</v>
      </c>
      <c r="L11" s="9">
        <f t="shared" si="2"/>
        <v>23.67</v>
      </c>
      <c r="M11" s="19">
        <f t="shared" si="0"/>
        <v>1.3299999999999983</v>
      </c>
    </row>
    <row r="12" spans="1:13" ht="17.399999999999999" x14ac:dyDescent="0.35">
      <c r="A12" t="s">
        <v>602</v>
      </c>
      <c r="B12" s="6" t="s">
        <v>11</v>
      </c>
      <c r="C12" s="9">
        <v>56</v>
      </c>
      <c r="D12" s="9">
        <v>58</v>
      </c>
      <c r="E12" s="9">
        <v>58</v>
      </c>
      <c r="F12" s="9">
        <v>51</v>
      </c>
      <c r="G12" s="9">
        <v>44</v>
      </c>
      <c r="H12" s="9">
        <v>46</v>
      </c>
      <c r="I12" s="9">
        <v>45</v>
      </c>
      <c r="K12" s="9">
        <f t="shared" si="1"/>
        <v>45</v>
      </c>
      <c r="L12" s="9">
        <f t="shared" si="2"/>
        <v>47</v>
      </c>
      <c r="M12" s="19">
        <f t="shared" si="0"/>
        <v>-2</v>
      </c>
    </row>
    <row r="13" spans="1:13" ht="17.399999999999999" x14ac:dyDescent="0.35">
      <c r="A13" t="s">
        <v>603</v>
      </c>
      <c r="B13" s="6" t="s">
        <v>20</v>
      </c>
      <c r="C13" s="9">
        <v>21</v>
      </c>
      <c r="D13" s="9">
        <v>21</v>
      </c>
      <c r="E13" s="9">
        <v>21</v>
      </c>
      <c r="F13" s="9">
        <v>25</v>
      </c>
      <c r="G13" s="9">
        <v>14</v>
      </c>
      <c r="H13" s="9">
        <v>14</v>
      </c>
      <c r="I13" s="9">
        <v>12</v>
      </c>
      <c r="K13" s="9">
        <f t="shared" si="1"/>
        <v>13.333333333333334</v>
      </c>
      <c r="L13" s="9">
        <f t="shared" si="2"/>
        <v>17.670000000000002</v>
      </c>
      <c r="M13" s="19">
        <f t="shared" si="0"/>
        <v>-4.3366666666666678</v>
      </c>
    </row>
    <row r="14" spans="1:13" ht="17.399999999999999" x14ac:dyDescent="0.35">
      <c r="A14" t="s">
        <v>604</v>
      </c>
      <c r="B14" s="6" t="s">
        <v>12</v>
      </c>
      <c r="C14" s="9">
        <v>23</v>
      </c>
      <c r="D14" s="9">
        <v>23</v>
      </c>
      <c r="E14" s="9">
        <v>23</v>
      </c>
      <c r="F14" s="9">
        <v>23.45</v>
      </c>
      <c r="G14" s="9">
        <v>22</v>
      </c>
      <c r="H14" s="9">
        <v>20</v>
      </c>
      <c r="I14" s="9">
        <v>23</v>
      </c>
      <c r="K14" s="9">
        <f t="shared" si="1"/>
        <v>21.666666666666668</v>
      </c>
      <c r="L14" s="9">
        <f t="shared" si="2"/>
        <v>21.82</v>
      </c>
      <c r="M14" s="19">
        <f t="shared" si="0"/>
        <v>-0.15333333333333243</v>
      </c>
    </row>
    <row r="15" spans="1:13" ht="17.399999999999999" x14ac:dyDescent="0.35">
      <c r="A15" t="s">
        <v>605</v>
      </c>
      <c r="B15" s="6" t="s">
        <v>6</v>
      </c>
      <c r="C15" s="9">
        <v>80</v>
      </c>
      <c r="D15" s="9">
        <v>72</v>
      </c>
      <c r="E15" s="9">
        <v>72</v>
      </c>
      <c r="F15" s="9">
        <v>55</v>
      </c>
      <c r="G15" s="9">
        <v>54</v>
      </c>
      <c r="H15" s="9">
        <v>57</v>
      </c>
      <c r="I15" s="9">
        <v>58</v>
      </c>
      <c r="K15" s="9">
        <f t="shared" si="1"/>
        <v>56.333333333333336</v>
      </c>
      <c r="L15" s="9">
        <f t="shared" si="2"/>
        <v>55.33</v>
      </c>
      <c r="M15" s="19">
        <f t="shared" si="0"/>
        <v>1.0033333333333374</v>
      </c>
    </row>
    <row r="16" spans="1:13" ht="17.399999999999999" x14ac:dyDescent="0.35">
      <c r="A16" t="s">
        <v>606</v>
      </c>
      <c r="B16" s="6" t="s">
        <v>1029</v>
      </c>
      <c r="C16" s="9">
        <v>55</v>
      </c>
      <c r="D16" s="9">
        <v>55</v>
      </c>
      <c r="E16" s="9">
        <v>53</v>
      </c>
      <c r="F16" s="9">
        <v>48</v>
      </c>
      <c r="G16" s="9">
        <v>55</v>
      </c>
      <c r="H16" s="9">
        <v>76</v>
      </c>
      <c r="I16" s="9">
        <v>77</v>
      </c>
      <c r="K16" s="9">
        <f t="shared" si="1"/>
        <v>69.333333333333329</v>
      </c>
      <c r="L16" s="9">
        <f t="shared" si="2"/>
        <v>59.67</v>
      </c>
      <c r="M16" s="19">
        <f t="shared" si="0"/>
        <v>9.6633333333333269</v>
      </c>
    </row>
    <row r="17" spans="1:13" ht="17.399999999999999" x14ac:dyDescent="0.35">
      <c r="A17" t="s">
        <v>607</v>
      </c>
      <c r="B17" s="6" t="s">
        <v>7</v>
      </c>
      <c r="C17" s="9">
        <v>45</v>
      </c>
      <c r="D17" s="9">
        <v>47</v>
      </c>
      <c r="E17" s="9">
        <v>47</v>
      </c>
      <c r="F17" s="9">
        <v>40</v>
      </c>
      <c r="G17" s="9">
        <v>40</v>
      </c>
      <c r="H17" s="9">
        <v>26</v>
      </c>
      <c r="I17" s="9">
        <v>41</v>
      </c>
      <c r="K17" s="9">
        <f t="shared" si="1"/>
        <v>35.666666666666664</v>
      </c>
      <c r="L17" s="9">
        <f t="shared" si="2"/>
        <v>35.33</v>
      </c>
      <c r="M17" s="19">
        <f t="shared" si="0"/>
        <v>0.336666666666666</v>
      </c>
    </row>
    <row r="18" spans="1:13" ht="17.399999999999999" x14ac:dyDescent="0.35">
      <c r="A18" t="s">
        <v>608</v>
      </c>
      <c r="B18" s="6" t="s">
        <v>19</v>
      </c>
      <c r="C18" s="9">
        <v>13</v>
      </c>
      <c r="D18" s="9">
        <v>13</v>
      </c>
      <c r="E18" s="9">
        <v>13</v>
      </c>
      <c r="F18" s="9">
        <v>11</v>
      </c>
      <c r="G18" s="9">
        <v>12</v>
      </c>
      <c r="H18" s="9">
        <v>15</v>
      </c>
      <c r="I18" s="9">
        <v>18</v>
      </c>
      <c r="K18" s="9">
        <f t="shared" si="1"/>
        <v>15</v>
      </c>
      <c r="L18" s="9">
        <f t="shared" si="2"/>
        <v>12.67</v>
      </c>
      <c r="M18" s="19">
        <f t="shared" si="0"/>
        <v>2.33</v>
      </c>
    </row>
    <row r="19" spans="1:13" ht="17.399999999999999" x14ac:dyDescent="0.35">
      <c r="A19" t="s">
        <v>609</v>
      </c>
      <c r="B19" s="6" t="s">
        <v>21</v>
      </c>
      <c r="C19" s="9">
        <v>14</v>
      </c>
      <c r="D19" s="9">
        <v>14</v>
      </c>
      <c r="E19" s="9">
        <v>11</v>
      </c>
      <c r="F19" s="9">
        <v>12</v>
      </c>
      <c r="G19" s="9">
        <v>13</v>
      </c>
      <c r="H19" s="9">
        <v>13</v>
      </c>
      <c r="I19" s="9">
        <v>15</v>
      </c>
      <c r="K19" s="9">
        <f t="shared" si="1"/>
        <v>13.666666666666666</v>
      </c>
      <c r="L19" s="9">
        <f t="shared" si="2"/>
        <v>12.67</v>
      </c>
      <c r="M19" s="19">
        <f t="shared" si="0"/>
        <v>0.99666666666666615</v>
      </c>
    </row>
    <row r="20" spans="1:13" ht="17.399999999999999" x14ac:dyDescent="0.35">
      <c r="A20" s="6"/>
      <c r="B20" s="6"/>
      <c r="C20" s="22">
        <f t="shared" ref="C20:I20" si="3">SUM(C5:C19)</f>
        <v>882</v>
      </c>
      <c r="D20" s="22">
        <f t="shared" si="3"/>
        <v>871</v>
      </c>
      <c r="E20" s="22">
        <f t="shared" si="3"/>
        <v>832</v>
      </c>
      <c r="F20" s="22">
        <f t="shared" si="3"/>
        <v>736.45</v>
      </c>
      <c r="G20" s="22">
        <f t="shared" si="3"/>
        <v>747</v>
      </c>
      <c r="H20" s="22">
        <f t="shared" si="3"/>
        <v>784.7</v>
      </c>
      <c r="I20" s="22">
        <f t="shared" si="3"/>
        <v>797</v>
      </c>
      <c r="K20" s="20">
        <f>SUM(K5:K19)</f>
        <v>776.23333333333335</v>
      </c>
      <c r="L20" s="20">
        <f>SUM(L5:L19)</f>
        <v>756.06</v>
      </c>
      <c r="M20" s="21">
        <f t="shared" si="0"/>
        <v>20.173333333333403</v>
      </c>
    </row>
    <row r="23" spans="1:13" x14ac:dyDescent="0.25">
      <c r="E23" s="23"/>
    </row>
  </sheetData>
  <sortState xmlns:xlrd2="http://schemas.microsoft.com/office/spreadsheetml/2017/richdata2" ref="A5:L25">
    <sortCondition ref="B5:B25"/>
  </sortState>
  <mergeCells count="2">
    <mergeCell ref="K2:M2"/>
    <mergeCell ref="C2:I2"/>
  </mergeCells>
  <phoneticPr fontId="8" type="noConversion"/>
  <dataValidations count="1">
    <dataValidation type="textLength" errorStyle="information" allowBlank="1" showInputMessage="1" showErrorMessage="1" error="XLBVal:8=Hart-Ireson_x000d__x000a_" sqref="D5:D19" xr:uid="{00000000-0002-0000-0200-000000000000}">
      <formula1>0</formula1>
      <formula2>300</formula2>
    </dataValidation>
  </dataValidations>
  <pageMargins left="0.51181102362204722" right="0.51181102362204722" top="0.74803149606299213" bottom="0.35433070866141736" header="0.31496062992125984" footer="0.31496062992125984"/>
  <pageSetup paperSize="9" scale="64" orientation="landscape" r:id="rId1"/>
  <headerFooter>
    <oddHeader>&amp;C&amp;"-,Bold"&amp;16Diocese of Exeter
Participant Figures for 2018 - 2023</oddHeader>
  </headerFooter>
  <rowBreaks count="1" manualBreakCount="1">
    <brk id="18" max="16383" man="1"/>
  </rowBreaks>
  <customProperties>
    <customPr name="QAA_DRILLPATH_NODE_ID" r:id="rId2"/>
  </customProperties>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tabColor theme="7" tint="0.59999389629810485"/>
    <pageSetUpPr fitToPage="1"/>
  </sheetPr>
  <dimension ref="A1:M35"/>
  <sheetViews>
    <sheetView topLeftCell="A3" zoomScale="70" zoomScaleNormal="70" workbookViewId="0">
      <selection activeCell="H31" sqref="H31"/>
    </sheetView>
  </sheetViews>
  <sheetFormatPr defaultRowHeight="13.2" x14ac:dyDescent="0.25"/>
  <cols>
    <col min="1" max="1" width="14.6640625" customWidth="1"/>
    <col min="2" max="2" width="61" bestFit="1" customWidth="1"/>
    <col min="3" max="3" width="15.6640625" customWidth="1"/>
    <col min="4" max="4" width="15.33203125" customWidth="1"/>
    <col min="5" max="5" width="15.44140625" customWidth="1"/>
    <col min="6" max="9" width="16.109375" customWidth="1"/>
    <col min="10" max="10" width="3.21875" customWidth="1"/>
    <col min="11" max="11" width="14.88671875" customWidth="1"/>
    <col min="12" max="12" width="16.44140625" customWidth="1"/>
    <col min="13" max="13" width="15.109375" customWidth="1"/>
  </cols>
  <sheetData>
    <row r="1" spans="1:13" ht="22.5" customHeight="1" x14ac:dyDescent="0.4">
      <c r="A1" s="26" t="s">
        <v>152</v>
      </c>
      <c r="B1" s="3"/>
    </row>
    <row r="2" spans="1:13" ht="54" customHeight="1" x14ac:dyDescent="0.35">
      <c r="A2" s="5"/>
      <c r="B2" s="3"/>
      <c r="C2" s="48" t="s">
        <v>1047</v>
      </c>
      <c r="D2" s="49"/>
      <c r="E2" s="49"/>
      <c r="F2" s="49"/>
      <c r="G2" s="49"/>
      <c r="H2" s="49"/>
      <c r="I2" s="50"/>
      <c r="K2" s="39" t="s">
        <v>1046</v>
      </c>
      <c r="L2" s="40"/>
      <c r="M2" s="41"/>
    </row>
    <row r="3" spans="1:13" s="1" customFormat="1" ht="36" x14ac:dyDescent="0.25">
      <c r="A3" s="4" t="s">
        <v>495</v>
      </c>
      <c r="B3" s="4" t="s">
        <v>0</v>
      </c>
      <c r="C3" s="25">
        <v>2019</v>
      </c>
      <c r="D3" s="25">
        <v>2020</v>
      </c>
      <c r="E3" s="25">
        <v>2021</v>
      </c>
      <c r="F3" s="25">
        <v>2022</v>
      </c>
      <c r="G3" s="25">
        <v>2023</v>
      </c>
      <c r="H3" s="25">
        <v>2024</v>
      </c>
      <c r="I3" s="25">
        <v>2025</v>
      </c>
      <c r="K3" s="25">
        <v>2026</v>
      </c>
      <c r="L3" s="25">
        <v>2025</v>
      </c>
      <c r="M3" s="18" t="s">
        <v>1021</v>
      </c>
    </row>
    <row r="4" spans="1:13" ht="17.399999999999999" x14ac:dyDescent="0.35">
      <c r="B4" s="6"/>
      <c r="M4" s="17"/>
    </row>
    <row r="5" spans="1:13" ht="17.399999999999999" x14ac:dyDescent="0.35">
      <c r="A5" s="6" t="s">
        <v>610</v>
      </c>
      <c r="B5" s="6" t="s">
        <v>153</v>
      </c>
      <c r="C5" s="9">
        <v>19</v>
      </c>
      <c r="D5" s="9">
        <v>19</v>
      </c>
      <c r="E5" s="9">
        <v>19</v>
      </c>
      <c r="F5" s="9">
        <v>17</v>
      </c>
      <c r="G5" s="9">
        <v>16</v>
      </c>
      <c r="H5" s="9">
        <v>14</v>
      </c>
      <c r="I5" s="9">
        <v>14</v>
      </c>
      <c r="K5" s="9">
        <f>AVERAGE(G5:I5)</f>
        <v>14.666666666666666</v>
      </c>
      <c r="L5" s="9">
        <f>ROUND(AVERAGE(F5:H5),2)</f>
        <v>15.67</v>
      </c>
      <c r="M5" s="19">
        <f>K5-L5</f>
        <v>-1.0033333333333339</v>
      </c>
    </row>
    <row r="6" spans="1:13" ht="17.399999999999999" x14ac:dyDescent="0.35">
      <c r="A6" s="6" t="s">
        <v>611</v>
      </c>
      <c r="B6" s="6" t="s">
        <v>175</v>
      </c>
      <c r="C6" s="9">
        <v>12</v>
      </c>
      <c r="D6" s="9">
        <v>12</v>
      </c>
      <c r="E6" s="9">
        <v>12</v>
      </c>
      <c r="F6" s="9">
        <v>14</v>
      </c>
      <c r="G6" s="9">
        <v>18</v>
      </c>
      <c r="H6" s="9">
        <v>13</v>
      </c>
      <c r="I6" s="9">
        <v>12</v>
      </c>
      <c r="K6" s="9">
        <f t="shared" ref="K6:K32" si="0">AVERAGE(G6:I6)</f>
        <v>14.333333333333334</v>
      </c>
      <c r="L6" s="9">
        <f t="shared" ref="L6:L32" si="1">ROUND(AVERAGE(F6:H6),2)</f>
        <v>15</v>
      </c>
      <c r="M6" s="19">
        <f t="shared" ref="M6:M33" si="2">K6-L6</f>
        <v>-0.66666666666666607</v>
      </c>
    </row>
    <row r="7" spans="1:13" ht="17.399999999999999" x14ac:dyDescent="0.35">
      <c r="A7" s="6" t="s">
        <v>612</v>
      </c>
      <c r="B7" s="6" t="s">
        <v>176</v>
      </c>
      <c r="C7" s="9">
        <v>11</v>
      </c>
      <c r="D7" s="9">
        <v>11</v>
      </c>
      <c r="E7" s="9">
        <v>11</v>
      </c>
      <c r="F7" s="9">
        <v>13</v>
      </c>
      <c r="G7" s="9">
        <v>13</v>
      </c>
      <c r="H7" s="9">
        <v>13</v>
      </c>
      <c r="I7" s="9">
        <v>13</v>
      </c>
      <c r="K7" s="9">
        <f t="shared" si="0"/>
        <v>13</v>
      </c>
      <c r="L7" s="9">
        <f t="shared" si="1"/>
        <v>13</v>
      </c>
      <c r="M7" s="19">
        <f t="shared" si="2"/>
        <v>0</v>
      </c>
    </row>
    <row r="8" spans="1:13" ht="17.399999999999999" x14ac:dyDescent="0.35">
      <c r="A8" s="6" t="s">
        <v>613</v>
      </c>
      <c r="B8" s="6" t="s">
        <v>163</v>
      </c>
      <c r="C8" s="9">
        <v>29</v>
      </c>
      <c r="D8" s="9">
        <v>28</v>
      </c>
      <c r="E8" s="9">
        <v>22</v>
      </c>
      <c r="F8" s="9">
        <v>18</v>
      </c>
      <c r="G8" s="9">
        <v>21</v>
      </c>
      <c r="H8" s="9">
        <v>20</v>
      </c>
      <c r="I8" s="9">
        <v>20</v>
      </c>
      <c r="K8" s="9">
        <f t="shared" si="0"/>
        <v>20.333333333333332</v>
      </c>
      <c r="L8" s="9">
        <f t="shared" si="1"/>
        <v>19.670000000000002</v>
      </c>
      <c r="M8" s="19">
        <f t="shared" si="2"/>
        <v>0.66333333333333044</v>
      </c>
    </row>
    <row r="9" spans="1:13" ht="17.399999999999999" x14ac:dyDescent="0.35">
      <c r="A9" s="6" t="s">
        <v>614</v>
      </c>
      <c r="B9" s="6" t="s">
        <v>164</v>
      </c>
      <c r="C9" s="9">
        <v>9</v>
      </c>
      <c r="D9" s="9">
        <v>5</v>
      </c>
      <c r="E9" s="9">
        <v>7</v>
      </c>
      <c r="F9" s="9">
        <v>7</v>
      </c>
      <c r="G9" s="9">
        <v>8</v>
      </c>
      <c r="H9" s="9">
        <v>8</v>
      </c>
      <c r="I9" s="9">
        <v>7</v>
      </c>
      <c r="K9" s="9">
        <f t="shared" si="0"/>
        <v>7.666666666666667</v>
      </c>
      <c r="L9" s="9">
        <f t="shared" si="1"/>
        <v>7.67</v>
      </c>
      <c r="M9" s="19">
        <f t="shared" si="2"/>
        <v>-3.3333333333329662E-3</v>
      </c>
    </row>
    <row r="10" spans="1:13" ht="17.399999999999999" x14ac:dyDescent="0.35">
      <c r="A10" s="6" t="s">
        <v>615</v>
      </c>
      <c r="B10" s="6" t="s">
        <v>160</v>
      </c>
      <c r="C10" s="9">
        <v>10</v>
      </c>
      <c r="D10" s="9">
        <v>10</v>
      </c>
      <c r="E10" s="9">
        <v>11</v>
      </c>
      <c r="F10" s="9">
        <v>11</v>
      </c>
      <c r="G10" s="9">
        <v>11</v>
      </c>
      <c r="H10" s="9">
        <v>12</v>
      </c>
      <c r="I10" s="9">
        <v>12</v>
      </c>
      <c r="K10" s="9">
        <f t="shared" si="0"/>
        <v>11.666666666666666</v>
      </c>
      <c r="L10" s="9">
        <f t="shared" si="1"/>
        <v>11.33</v>
      </c>
      <c r="M10" s="19">
        <f t="shared" si="2"/>
        <v>0.336666666666666</v>
      </c>
    </row>
    <row r="11" spans="1:13" ht="17.399999999999999" x14ac:dyDescent="0.35">
      <c r="A11" s="6" t="s">
        <v>616</v>
      </c>
      <c r="B11" s="6" t="s">
        <v>154</v>
      </c>
      <c r="C11" s="9">
        <v>15</v>
      </c>
      <c r="D11" s="9">
        <v>15</v>
      </c>
      <c r="E11" s="9">
        <v>15</v>
      </c>
      <c r="F11" s="9">
        <v>16</v>
      </c>
      <c r="G11" s="9">
        <v>18</v>
      </c>
      <c r="H11" s="9">
        <v>18</v>
      </c>
      <c r="I11" s="9">
        <v>14</v>
      </c>
      <c r="K11" s="9">
        <f t="shared" si="0"/>
        <v>16.666666666666668</v>
      </c>
      <c r="L11" s="9">
        <f t="shared" si="1"/>
        <v>17.329999999999998</v>
      </c>
      <c r="M11" s="19">
        <f t="shared" si="2"/>
        <v>-0.66333333333333044</v>
      </c>
    </row>
    <row r="12" spans="1:13" ht="17.399999999999999" x14ac:dyDescent="0.35">
      <c r="A12" s="6" t="s">
        <v>617</v>
      </c>
      <c r="B12" s="6" t="s">
        <v>156</v>
      </c>
      <c r="C12" s="9">
        <v>135</v>
      </c>
      <c r="D12" s="9">
        <v>130</v>
      </c>
      <c r="E12" s="9">
        <v>130</v>
      </c>
      <c r="F12" s="9">
        <v>124</v>
      </c>
      <c r="G12" s="9">
        <v>149</v>
      </c>
      <c r="H12" s="9">
        <v>138</v>
      </c>
      <c r="I12" s="9">
        <v>120</v>
      </c>
      <c r="K12" s="9">
        <f t="shared" si="0"/>
        <v>135.66666666666666</v>
      </c>
      <c r="L12" s="9">
        <f t="shared" si="1"/>
        <v>137</v>
      </c>
      <c r="M12" s="19">
        <f t="shared" si="2"/>
        <v>-1.3333333333333428</v>
      </c>
    </row>
    <row r="13" spans="1:13" ht="17.399999999999999" x14ac:dyDescent="0.35">
      <c r="A13" s="6" t="s">
        <v>618</v>
      </c>
      <c r="B13" s="6" t="s">
        <v>165</v>
      </c>
      <c r="C13" s="9">
        <v>4</v>
      </c>
      <c r="D13" s="9">
        <v>7</v>
      </c>
      <c r="E13" s="9">
        <v>7</v>
      </c>
      <c r="F13" s="9">
        <v>7</v>
      </c>
      <c r="G13" s="9">
        <v>6</v>
      </c>
      <c r="H13" s="9">
        <v>6</v>
      </c>
      <c r="I13" s="9">
        <v>7</v>
      </c>
      <c r="K13" s="9">
        <f t="shared" si="0"/>
        <v>6.333333333333333</v>
      </c>
      <c r="L13" s="9">
        <f t="shared" si="1"/>
        <v>6.33</v>
      </c>
      <c r="M13" s="19">
        <f t="shared" si="2"/>
        <v>3.3333333333329662E-3</v>
      </c>
    </row>
    <row r="14" spans="1:13" ht="17.399999999999999" x14ac:dyDescent="0.35">
      <c r="A14" s="6" t="s">
        <v>619</v>
      </c>
      <c r="B14" s="6" t="s">
        <v>167</v>
      </c>
      <c r="C14" s="9">
        <v>16</v>
      </c>
      <c r="D14" s="9">
        <v>16</v>
      </c>
      <c r="E14" s="9">
        <v>15</v>
      </c>
      <c r="F14" s="9">
        <v>15</v>
      </c>
      <c r="G14" s="9">
        <v>8</v>
      </c>
      <c r="H14" s="9">
        <v>6</v>
      </c>
      <c r="I14" s="9">
        <v>6</v>
      </c>
      <c r="K14" s="9">
        <f t="shared" si="0"/>
        <v>6.666666666666667</v>
      </c>
      <c r="L14" s="9">
        <f t="shared" si="1"/>
        <v>9.67</v>
      </c>
      <c r="M14" s="19">
        <f t="shared" si="2"/>
        <v>-3.003333333333333</v>
      </c>
    </row>
    <row r="15" spans="1:13" ht="17.399999999999999" x14ac:dyDescent="0.35">
      <c r="A15" s="6" t="s">
        <v>620</v>
      </c>
      <c r="B15" s="6" t="s">
        <v>166</v>
      </c>
      <c r="C15" s="9">
        <v>10</v>
      </c>
      <c r="D15" s="9">
        <v>10</v>
      </c>
      <c r="E15" s="9">
        <v>10</v>
      </c>
      <c r="F15" s="9">
        <v>11</v>
      </c>
      <c r="G15" s="9">
        <v>11</v>
      </c>
      <c r="H15" s="9">
        <v>11</v>
      </c>
      <c r="I15" s="9">
        <v>11</v>
      </c>
      <c r="K15" s="9">
        <f t="shared" si="0"/>
        <v>11</v>
      </c>
      <c r="L15" s="9">
        <f t="shared" si="1"/>
        <v>11</v>
      </c>
      <c r="M15" s="19">
        <f t="shared" si="2"/>
        <v>0</v>
      </c>
    </row>
    <row r="16" spans="1:13" ht="17.399999999999999" x14ac:dyDescent="0.35">
      <c r="A16" s="6" t="s">
        <v>621</v>
      </c>
      <c r="B16" s="6" t="s">
        <v>161</v>
      </c>
      <c r="C16" s="9">
        <v>21</v>
      </c>
      <c r="D16" s="9">
        <v>21</v>
      </c>
      <c r="E16" s="9">
        <v>18</v>
      </c>
      <c r="F16" s="9">
        <v>16</v>
      </c>
      <c r="G16" s="9">
        <v>15</v>
      </c>
      <c r="H16" s="9">
        <v>14</v>
      </c>
      <c r="I16" s="9">
        <v>16</v>
      </c>
      <c r="K16" s="9">
        <f t="shared" si="0"/>
        <v>15</v>
      </c>
      <c r="L16" s="9">
        <f t="shared" si="1"/>
        <v>15</v>
      </c>
      <c r="M16" s="19">
        <f t="shared" si="2"/>
        <v>0</v>
      </c>
    </row>
    <row r="17" spans="1:13" ht="17.399999999999999" x14ac:dyDescent="0.35">
      <c r="A17" s="6" t="s">
        <v>622</v>
      </c>
      <c r="B17" s="6" t="s">
        <v>168</v>
      </c>
      <c r="C17" s="9">
        <v>21</v>
      </c>
      <c r="D17" s="9">
        <v>21</v>
      </c>
      <c r="E17" s="9">
        <v>21</v>
      </c>
      <c r="F17" s="9">
        <v>22</v>
      </c>
      <c r="G17" s="9">
        <v>22</v>
      </c>
      <c r="H17" s="9">
        <v>22</v>
      </c>
      <c r="I17" s="9">
        <v>21</v>
      </c>
      <c r="K17" s="9">
        <f t="shared" si="0"/>
        <v>21.666666666666668</v>
      </c>
      <c r="L17" s="9">
        <f t="shared" si="1"/>
        <v>22</v>
      </c>
      <c r="M17" s="19">
        <f t="shared" si="2"/>
        <v>-0.33333333333333215</v>
      </c>
    </row>
    <row r="18" spans="1:13" ht="17.399999999999999" x14ac:dyDescent="0.35">
      <c r="A18" s="6" t="s">
        <v>623</v>
      </c>
      <c r="B18" s="6" t="s">
        <v>177</v>
      </c>
      <c r="C18" s="9">
        <v>21</v>
      </c>
      <c r="D18" s="9">
        <v>21</v>
      </c>
      <c r="E18" s="9">
        <v>20</v>
      </c>
      <c r="F18" s="9">
        <v>15</v>
      </c>
      <c r="G18" s="9">
        <v>18</v>
      </c>
      <c r="H18" s="9">
        <v>22</v>
      </c>
      <c r="I18" s="9">
        <v>19</v>
      </c>
      <c r="K18" s="9">
        <f t="shared" si="0"/>
        <v>19.666666666666668</v>
      </c>
      <c r="L18" s="9">
        <f t="shared" si="1"/>
        <v>18.329999999999998</v>
      </c>
      <c r="M18" s="19">
        <f t="shared" si="2"/>
        <v>1.3366666666666696</v>
      </c>
    </row>
    <row r="19" spans="1:13" ht="17.399999999999999" x14ac:dyDescent="0.35">
      <c r="A19" s="6" t="s">
        <v>624</v>
      </c>
      <c r="B19" s="6" t="s">
        <v>162</v>
      </c>
      <c r="C19" s="9">
        <v>3</v>
      </c>
      <c r="D19" s="9">
        <v>3</v>
      </c>
      <c r="E19" s="9">
        <v>3</v>
      </c>
      <c r="F19" s="9">
        <v>3</v>
      </c>
      <c r="G19" s="9">
        <v>3</v>
      </c>
      <c r="H19" s="9">
        <v>3</v>
      </c>
      <c r="I19" s="9">
        <v>4</v>
      </c>
      <c r="K19" s="9">
        <f t="shared" si="0"/>
        <v>3.3333333333333335</v>
      </c>
      <c r="L19" s="9">
        <f t="shared" si="1"/>
        <v>3</v>
      </c>
      <c r="M19" s="19">
        <f t="shared" si="2"/>
        <v>0.33333333333333348</v>
      </c>
    </row>
    <row r="20" spans="1:13" ht="17.399999999999999" x14ac:dyDescent="0.35">
      <c r="A20" s="6" t="s">
        <v>625</v>
      </c>
      <c r="B20" s="6" t="s">
        <v>157</v>
      </c>
      <c r="C20" s="9">
        <v>9</v>
      </c>
      <c r="D20" s="9">
        <v>9</v>
      </c>
      <c r="E20" s="9">
        <v>9</v>
      </c>
      <c r="F20" s="9">
        <v>8</v>
      </c>
      <c r="G20" s="9">
        <v>8</v>
      </c>
      <c r="H20" s="9">
        <v>8</v>
      </c>
      <c r="I20" s="9">
        <v>8</v>
      </c>
      <c r="K20" s="9">
        <f t="shared" si="0"/>
        <v>8</v>
      </c>
      <c r="L20" s="9">
        <f t="shared" si="1"/>
        <v>8</v>
      </c>
      <c r="M20" s="19">
        <f t="shared" si="2"/>
        <v>0</v>
      </c>
    </row>
    <row r="21" spans="1:13" ht="17.399999999999999" x14ac:dyDescent="0.35">
      <c r="A21" s="6" t="s">
        <v>626</v>
      </c>
      <c r="B21" s="6" t="s">
        <v>169</v>
      </c>
      <c r="C21" s="9">
        <v>6</v>
      </c>
      <c r="D21" s="9">
        <v>6</v>
      </c>
      <c r="E21" s="9">
        <v>6</v>
      </c>
      <c r="F21" s="9">
        <v>6</v>
      </c>
      <c r="G21" s="9">
        <v>6</v>
      </c>
      <c r="H21" s="9">
        <v>6</v>
      </c>
      <c r="I21" s="9">
        <v>5</v>
      </c>
      <c r="K21" s="9">
        <f t="shared" si="0"/>
        <v>5.666666666666667</v>
      </c>
      <c r="L21" s="9">
        <f t="shared" si="1"/>
        <v>6</v>
      </c>
      <c r="M21" s="19">
        <f t="shared" si="2"/>
        <v>-0.33333333333333304</v>
      </c>
    </row>
    <row r="22" spans="1:13" ht="17.399999999999999" x14ac:dyDescent="0.35">
      <c r="A22" s="6" t="s">
        <v>627</v>
      </c>
      <c r="B22" s="6" t="s">
        <v>170</v>
      </c>
      <c r="C22" s="9">
        <v>10</v>
      </c>
      <c r="D22" s="9">
        <v>9</v>
      </c>
      <c r="E22" s="9">
        <v>9</v>
      </c>
      <c r="F22" s="9">
        <v>10</v>
      </c>
      <c r="G22" s="9">
        <v>8</v>
      </c>
      <c r="H22" s="9">
        <v>0</v>
      </c>
      <c r="I22" s="9">
        <v>0</v>
      </c>
      <c r="K22" s="9">
        <f t="shared" si="0"/>
        <v>2.6666666666666665</v>
      </c>
      <c r="L22" s="9">
        <f t="shared" si="1"/>
        <v>6</v>
      </c>
      <c r="M22" s="19">
        <f t="shared" si="2"/>
        <v>-3.3333333333333335</v>
      </c>
    </row>
    <row r="23" spans="1:13" ht="17.399999999999999" x14ac:dyDescent="0.35">
      <c r="A23" s="6" t="s">
        <v>637</v>
      </c>
      <c r="B23" s="6" t="s">
        <v>180</v>
      </c>
      <c r="C23" s="9">
        <v>21</v>
      </c>
      <c r="D23" s="9">
        <v>21</v>
      </c>
      <c r="E23" s="9">
        <v>21</v>
      </c>
      <c r="F23" s="9">
        <v>15</v>
      </c>
      <c r="G23" s="9">
        <v>11</v>
      </c>
      <c r="H23" s="9">
        <v>9</v>
      </c>
      <c r="I23" s="9">
        <v>9</v>
      </c>
      <c r="K23" s="9">
        <f t="shared" si="0"/>
        <v>9.6666666666666661</v>
      </c>
      <c r="L23" s="9">
        <f t="shared" si="1"/>
        <v>11.67</v>
      </c>
      <c r="M23" s="19">
        <f t="shared" si="2"/>
        <v>-2.0033333333333339</v>
      </c>
    </row>
    <row r="24" spans="1:13" ht="17.399999999999999" x14ac:dyDescent="0.35">
      <c r="A24" s="6" t="s">
        <v>638</v>
      </c>
      <c r="B24" s="6" t="s">
        <v>158</v>
      </c>
      <c r="C24" s="9">
        <v>55</v>
      </c>
      <c r="D24" s="9">
        <v>56</v>
      </c>
      <c r="E24" s="9">
        <v>49</v>
      </c>
      <c r="F24" s="9">
        <v>55</v>
      </c>
      <c r="G24" s="9">
        <v>53</v>
      </c>
      <c r="H24" s="9">
        <v>44</v>
      </c>
      <c r="I24" s="9">
        <v>37</v>
      </c>
      <c r="K24" s="9">
        <f t="shared" si="0"/>
        <v>44.666666666666664</v>
      </c>
      <c r="L24" s="9">
        <f t="shared" si="1"/>
        <v>50.67</v>
      </c>
      <c r="M24" s="19">
        <f t="shared" si="2"/>
        <v>-6.0033333333333374</v>
      </c>
    </row>
    <row r="25" spans="1:13" ht="17.399999999999999" x14ac:dyDescent="0.35">
      <c r="A25" s="6" t="s">
        <v>628</v>
      </c>
      <c r="B25" s="6" t="s">
        <v>159</v>
      </c>
      <c r="C25" s="9">
        <v>16</v>
      </c>
      <c r="D25" s="9">
        <v>16</v>
      </c>
      <c r="E25" s="9">
        <v>16</v>
      </c>
      <c r="F25" s="9">
        <v>19</v>
      </c>
      <c r="G25" s="9">
        <v>17</v>
      </c>
      <c r="H25" s="9">
        <v>16</v>
      </c>
      <c r="I25" s="9">
        <v>12</v>
      </c>
      <c r="K25" s="9">
        <f t="shared" si="0"/>
        <v>15</v>
      </c>
      <c r="L25" s="9">
        <f t="shared" si="1"/>
        <v>17.329999999999998</v>
      </c>
      <c r="M25" s="19">
        <f t="shared" si="2"/>
        <v>-2.3299999999999983</v>
      </c>
    </row>
    <row r="26" spans="1:13" ht="17.399999999999999" x14ac:dyDescent="0.35">
      <c r="A26" s="6" t="s">
        <v>629</v>
      </c>
      <c r="B26" s="6" t="s">
        <v>171</v>
      </c>
      <c r="C26" s="9">
        <v>0</v>
      </c>
      <c r="D26" s="9">
        <v>0</v>
      </c>
      <c r="E26" s="9">
        <v>0</v>
      </c>
      <c r="F26" s="9">
        <v>0</v>
      </c>
      <c r="G26" s="9">
        <v>0</v>
      </c>
      <c r="H26" s="9">
        <v>0</v>
      </c>
      <c r="I26" s="9">
        <v>0</v>
      </c>
      <c r="K26" s="9">
        <f t="shared" si="0"/>
        <v>0</v>
      </c>
      <c r="L26" s="9">
        <f t="shared" si="1"/>
        <v>0</v>
      </c>
      <c r="M26" s="19">
        <f t="shared" si="2"/>
        <v>0</v>
      </c>
    </row>
    <row r="27" spans="1:13" ht="17.399999999999999" x14ac:dyDescent="0.35">
      <c r="A27" s="6" t="s">
        <v>630</v>
      </c>
      <c r="B27" s="6" t="s">
        <v>172</v>
      </c>
      <c r="C27" s="9">
        <v>12</v>
      </c>
      <c r="D27" s="9">
        <v>11</v>
      </c>
      <c r="E27" s="9">
        <v>10</v>
      </c>
      <c r="F27" s="9">
        <v>10</v>
      </c>
      <c r="G27" s="9">
        <v>10</v>
      </c>
      <c r="H27" s="9">
        <v>0</v>
      </c>
      <c r="I27" s="9">
        <v>0</v>
      </c>
      <c r="K27" s="9">
        <f t="shared" si="0"/>
        <v>3.3333333333333335</v>
      </c>
      <c r="L27" s="9">
        <f t="shared" si="1"/>
        <v>6.67</v>
      </c>
      <c r="M27" s="19">
        <f t="shared" si="2"/>
        <v>-3.3366666666666664</v>
      </c>
    </row>
    <row r="28" spans="1:13" ht="17.399999999999999" x14ac:dyDescent="0.35">
      <c r="A28" s="6" t="s">
        <v>631</v>
      </c>
      <c r="B28" s="6" t="s">
        <v>181</v>
      </c>
      <c r="C28" s="9">
        <v>15</v>
      </c>
      <c r="D28" s="9">
        <v>16</v>
      </c>
      <c r="E28" s="9">
        <v>13</v>
      </c>
      <c r="F28" s="9">
        <v>14</v>
      </c>
      <c r="G28" s="9">
        <v>11</v>
      </c>
      <c r="H28" s="9">
        <v>11</v>
      </c>
      <c r="I28" s="9">
        <v>11</v>
      </c>
      <c r="K28" s="9">
        <f t="shared" si="0"/>
        <v>11</v>
      </c>
      <c r="L28" s="9">
        <f t="shared" si="1"/>
        <v>12</v>
      </c>
      <c r="M28" s="19">
        <f t="shared" si="2"/>
        <v>-1</v>
      </c>
    </row>
    <row r="29" spans="1:13" ht="17.399999999999999" x14ac:dyDescent="0.35">
      <c r="A29" s="6" t="s">
        <v>632</v>
      </c>
      <c r="B29" s="6" t="s">
        <v>178</v>
      </c>
      <c r="C29" s="9">
        <v>33</v>
      </c>
      <c r="D29" s="9">
        <v>33</v>
      </c>
      <c r="E29" s="9">
        <v>25</v>
      </c>
      <c r="F29" s="9">
        <v>21</v>
      </c>
      <c r="G29" s="9">
        <v>17</v>
      </c>
      <c r="H29" s="9">
        <v>16</v>
      </c>
      <c r="I29" s="9">
        <v>18</v>
      </c>
      <c r="K29" s="9">
        <f t="shared" si="0"/>
        <v>17</v>
      </c>
      <c r="L29" s="9">
        <f t="shared" si="1"/>
        <v>18</v>
      </c>
      <c r="M29" s="19">
        <f t="shared" si="2"/>
        <v>-1</v>
      </c>
    </row>
    <row r="30" spans="1:13" ht="17.399999999999999" x14ac:dyDescent="0.35">
      <c r="A30" s="6" t="s">
        <v>633</v>
      </c>
      <c r="B30" s="6" t="s">
        <v>179</v>
      </c>
      <c r="C30" s="9">
        <v>17</v>
      </c>
      <c r="D30" s="9">
        <v>17</v>
      </c>
      <c r="E30" s="9">
        <v>15</v>
      </c>
      <c r="F30" s="9">
        <v>12</v>
      </c>
      <c r="G30" s="9">
        <v>10</v>
      </c>
      <c r="H30" s="9">
        <v>10</v>
      </c>
      <c r="I30" s="9">
        <v>12</v>
      </c>
      <c r="K30" s="9">
        <f t="shared" si="0"/>
        <v>10.666666666666666</v>
      </c>
      <c r="L30" s="9">
        <f t="shared" si="1"/>
        <v>10.67</v>
      </c>
      <c r="M30" s="19">
        <f t="shared" si="2"/>
        <v>-3.3333333333338544E-3</v>
      </c>
    </row>
    <row r="31" spans="1:13" ht="17.399999999999999" x14ac:dyDescent="0.35">
      <c r="A31" s="6" t="s">
        <v>634</v>
      </c>
      <c r="B31" s="6" t="s">
        <v>173</v>
      </c>
      <c r="C31" s="9">
        <v>8</v>
      </c>
      <c r="D31" s="9">
        <v>8</v>
      </c>
      <c r="E31" s="9">
        <v>8</v>
      </c>
      <c r="F31" s="9">
        <v>8</v>
      </c>
      <c r="G31" s="9">
        <v>8</v>
      </c>
      <c r="H31" s="9">
        <v>6</v>
      </c>
      <c r="I31" s="9">
        <v>6</v>
      </c>
      <c r="K31" s="9">
        <f t="shared" si="0"/>
        <v>6.666666666666667</v>
      </c>
      <c r="L31" s="9">
        <f t="shared" si="1"/>
        <v>7.33</v>
      </c>
      <c r="M31" s="19">
        <f t="shared" si="2"/>
        <v>-0.66333333333333311</v>
      </c>
    </row>
    <row r="32" spans="1:13" ht="17.399999999999999" x14ac:dyDescent="0.35">
      <c r="A32" s="6" t="s">
        <v>635</v>
      </c>
      <c r="B32" s="6" t="s">
        <v>174</v>
      </c>
      <c r="C32" s="9">
        <v>6</v>
      </c>
      <c r="D32" s="9">
        <v>6</v>
      </c>
      <c r="E32" s="9">
        <v>6</v>
      </c>
      <c r="F32" s="9">
        <v>5</v>
      </c>
      <c r="G32" s="9">
        <v>5</v>
      </c>
      <c r="H32" s="9">
        <v>0</v>
      </c>
      <c r="I32" s="9">
        <v>0</v>
      </c>
      <c r="K32" s="9">
        <f t="shared" si="0"/>
        <v>1.6666666666666667</v>
      </c>
      <c r="L32" s="9">
        <f t="shared" si="1"/>
        <v>3.33</v>
      </c>
      <c r="M32" s="19">
        <f t="shared" si="2"/>
        <v>-1.6633333333333333</v>
      </c>
    </row>
    <row r="33" spans="1:13" ht="17.399999999999999" x14ac:dyDescent="0.35">
      <c r="A33" s="6" t="s">
        <v>636</v>
      </c>
      <c r="B33" s="6" t="s">
        <v>155</v>
      </c>
      <c r="C33" s="9">
        <v>12</v>
      </c>
      <c r="D33" s="9">
        <v>12</v>
      </c>
      <c r="E33" s="9">
        <v>12</v>
      </c>
      <c r="F33" s="9">
        <v>11</v>
      </c>
      <c r="G33" s="9">
        <v>11</v>
      </c>
      <c r="H33" s="9">
        <v>12</v>
      </c>
      <c r="I33" s="9">
        <v>12</v>
      </c>
      <c r="K33" s="9">
        <f t="shared" ref="K33" si="3">AVERAGE(G33:I33)</f>
        <v>11.666666666666666</v>
      </c>
      <c r="L33" s="9">
        <f t="shared" ref="L33" si="4">ROUND(AVERAGE(F33:H33),2)</f>
        <v>11.33</v>
      </c>
      <c r="M33" s="19">
        <f t="shared" si="2"/>
        <v>0.336666666666666</v>
      </c>
    </row>
    <row r="34" spans="1:13" ht="17.399999999999999" x14ac:dyDescent="0.35">
      <c r="A34" s="6"/>
      <c r="B34" s="6"/>
      <c r="C34" s="22">
        <f t="shared" ref="C34:G34" si="5">SUM(C5:C33)</f>
        <v>556</v>
      </c>
      <c r="D34" s="22">
        <f t="shared" si="5"/>
        <v>549</v>
      </c>
      <c r="E34" s="22">
        <f t="shared" si="5"/>
        <v>520</v>
      </c>
      <c r="F34" s="22">
        <f t="shared" si="5"/>
        <v>503</v>
      </c>
      <c r="G34" s="22">
        <f t="shared" si="5"/>
        <v>512</v>
      </c>
      <c r="H34" s="22">
        <f t="shared" ref="H34:I34" si="6">SUM(H5:H33)</f>
        <v>458</v>
      </c>
      <c r="I34" s="22">
        <f t="shared" si="6"/>
        <v>426</v>
      </c>
      <c r="K34" s="20">
        <f>SUM(K5:K33)</f>
        <v>465.33333333333348</v>
      </c>
      <c r="L34" s="20">
        <f>SUM(L5:L33)</f>
        <v>491</v>
      </c>
      <c r="M34" s="21">
        <f t="shared" ref="M34" si="7">K34-L34</f>
        <v>-25.666666666666515</v>
      </c>
    </row>
    <row r="35" spans="1:13" ht="17.399999999999999" x14ac:dyDescent="0.35">
      <c r="A35" s="6"/>
      <c r="B35" s="6"/>
      <c r="C35" s="7"/>
    </row>
  </sheetData>
  <mergeCells count="2">
    <mergeCell ref="K2:M2"/>
    <mergeCell ref="C2:I2"/>
  </mergeCells>
  <phoneticPr fontId="8" type="noConversion"/>
  <dataValidations count="1">
    <dataValidation type="textLength" errorStyle="information" allowBlank="1" showInputMessage="1" showErrorMessage="1" error="XLBVal:8=Hart-Ireson_x000d__x000a_" sqref="D5:D33" xr:uid="{00000000-0002-0000-0300-000000000000}">
      <formula1>0</formula1>
      <formula2>300</formula2>
    </dataValidation>
  </dataValidations>
  <pageMargins left="0.51181102362204722" right="0.51181102362204722" top="0.74803149606299213" bottom="0.35433070866141736" header="0.31496062992125984" footer="0.31496062992125984"/>
  <pageSetup paperSize="9" scale="63" orientation="landscape" r:id="rId1"/>
  <headerFooter>
    <oddHeader>&amp;C&amp;"-,Bold"&amp;16Diocese of Exeter
Participant Figures for 2018 - 2023</oddHeader>
  </headerFooter>
  <rowBreaks count="1" manualBreakCount="1">
    <brk id="31" max="10" man="1"/>
  </rowBreaks>
  <customProperties>
    <customPr name="QAA_DRILLPATH_NODE_ID" r:id="rId2"/>
  </customProperties>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theme="7" tint="0.59999389629810485"/>
    <pageSetUpPr fitToPage="1"/>
  </sheetPr>
  <dimension ref="A1:M29"/>
  <sheetViews>
    <sheetView zoomScale="70" zoomScaleNormal="70" workbookViewId="0">
      <pane xSplit="2" ySplit="3" topLeftCell="C4" activePane="bottomRight" state="frozen"/>
      <selection activeCell="K18" sqref="K18"/>
      <selection pane="topRight" activeCell="K18" sqref="K18"/>
      <selection pane="bottomLeft" activeCell="K18" sqref="K18"/>
      <selection pane="bottomRight" activeCell="H27" sqref="H27:H29"/>
    </sheetView>
  </sheetViews>
  <sheetFormatPr defaultRowHeight="13.2" x14ac:dyDescent="0.25"/>
  <cols>
    <col min="1" max="1" width="13.33203125" customWidth="1"/>
    <col min="2" max="2" width="69.6640625" bestFit="1" customWidth="1"/>
    <col min="3" max="3" width="16.88671875" customWidth="1"/>
    <col min="4" max="4" width="15.33203125" customWidth="1"/>
    <col min="5" max="5" width="15.6640625" customWidth="1"/>
    <col min="6" max="9" width="16.109375" customWidth="1"/>
    <col min="10" max="10" width="3.21875" customWidth="1"/>
    <col min="11" max="11" width="14.88671875" customWidth="1"/>
    <col min="12" max="12" width="16.44140625" customWidth="1"/>
    <col min="13" max="13" width="14.33203125" customWidth="1"/>
  </cols>
  <sheetData>
    <row r="1" spans="1:13" ht="30" customHeight="1" x14ac:dyDescent="0.4">
      <c r="A1" s="26" t="s">
        <v>182</v>
      </c>
      <c r="B1" s="3"/>
    </row>
    <row r="2" spans="1:13" ht="54" customHeight="1" x14ac:dyDescent="0.35">
      <c r="A2" s="5"/>
      <c r="B2" s="3"/>
      <c r="C2" s="48" t="s">
        <v>1047</v>
      </c>
      <c r="D2" s="49"/>
      <c r="E2" s="49"/>
      <c r="F2" s="49"/>
      <c r="G2" s="49"/>
      <c r="H2" s="49"/>
      <c r="I2" s="50"/>
      <c r="K2" s="39" t="s">
        <v>1046</v>
      </c>
      <c r="L2" s="40"/>
      <c r="M2" s="41"/>
    </row>
    <row r="3" spans="1:13" s="1" customFormat="1" ht="36" x14ac:dyDescent="0.25">
      <c r="A3" s="4" t="s">
        <v>495</v>
      </c>
      <c r="B3" s="4" t="s">
        <v>0</v>
      </c>
      <c r="C3" s="25">
        <v>2019</v>
      </c>
      <c r="D3" s="25">
        <v>2020</v>
      </c>
      <c r="E3" s="25">
        <v>2021</v>
      </c>
      <c r="F3" s="25">
        <v>2022</v>
      </c>
      <c r="G3" s="25">
        <v>2023</v>
      </c>
      <c r="H3" s="25">
        <v>2024</v>
      </c>
      <c r="I3" s="25">
        <v>2025</v>
      </c>
      <c r="K3" s="25">
        <v>2026</v>
      </c>
      <c r="L3" s="25">
        <v>2025</v>
      </c>
      <c r="M3" s="18" t="s">
        <v>1021</v>
      </c>
    </row>
    <row r="4" spans="1:13" ht="17.399999999999999" x14ac:dyDescent="0.35">
      <c r="B4" s="6"/>
      <c r="M4" s="17"/>
    </row>
    <row r="5" spans="1:13" ht="17.399999999999999" x14ac:dyDescent="0.35">
      <c r="A5" s="6" t="s">
        <v>639</v>
      </c>
      <c r="B5" s="6" t="s">
        <v>183</v>
      </c>
      <c r="C5" s="9">
        <v>131</v>
      </c>
      <c r="D5" s="9">
        <v>131</v>
      </c>
      <c r="E5" s="9">
        <v>131</v>
      </c>
      <c r="F5" s="9">
        <v>112</v>
      </c>
      <c r="G5" s="9">
        <v>132</v>
      </c>
      <c r="H5" s="9">
        <v>137</v>
      </c>
      <c r="I5" s="9">
        <v>139</v>
      </c>
      <c r="K5" s="9">
        <f>AVERAGE(G5:I5)</f>
        <v>136</v>
      </c>
      <c r="L5" s="9">
        <f>ROUND(AVERAGE(F5:H5),2)</f>
        <v>127</v>
      </c>
      <c r="M5" s="19">
        <f>K5-L5</f>
        <v>9</v>
      </c>
    </row>
    <row r="6" spans="1:13" ht="17.399999999999999" x14ac:dyDescent="0.35">
      <c r="A6" s="6" t="s">
        <v>640</v>
      </c>
      <c r="B6" s="6" t="s">
        <v>186</v>
      </c>
      <c r="C6" s="9">
        <v>38</v>
      </c>
      <c r="D6" s="9">
        <v>38</v>
      </c>
      <c r="E6" s="9">
        <v>38</v>
      </c>
      <c r="F6" s="9">
        <v>34</v>
      </c>
      <c r="G6" s="9">
        <v>28</v>
      </c>
      <c r="H6" s="9">
        <v>28</v>
      </c>
      <c r="I6" s="9">
        <v>28</v>
      </c>
      <c r="K6" s="9">
        <f t="shared" ref="K6:K24" si="0">AVERAGE(G6:I6)</f>
        <v>28</v>
      </c>
      <c r="L6" s="9">
        <f t="shared" ref="L6:L24" si="1">ROUND(AVERAGE(F6:H6),2)</f>
        <v>30</v>
      </c>
      <c r="M6" s="19">
        <f t="shared" ref="M6:M24" si="2">K6-L6</f>
        <v>-2</v>
      </c>
    </row>
    <row r="7" spans="1:13" ht="17.399999999999999" x14ac:dyDescent="0.35">
      <c r="A7" s="6" t="s">
        <v>641</v>
      </c>
      <c r="B7" s="6" t="s">
        <v>187</v>
      </c>
      <c r="C7" s="9">
        <v>53</v>
      </c>
      <c r="D7" s="9">
        <v>53</v>
      </c>
      <c r="E7" s="9">
        <v>53</v>
      </c>
      <c r="F7" s="9">
        <v>40</v>
      </c>
      <c r="G7" s="9">
        <v>45</v>
      </c>
      <c r="H7" s="9">
        <v>45</v>
      </c>
      <c r="I7" s="9">
        <v>48</v>
      </c>
      <c r="K7" s="9">
        <f t="shared" si="0"/>
        <v>46</v>
      </c>
      <c r="L7" s="9">
        <f t="shared" si="1"/>
        <v>43.33</v>
      </c>
      <c r="M7" s="19">
        <f t="shared" si="2"/>
        <v>2.6700000000000017</v>
      </c>
    </row>
    <row r="8" spans="1:13" ht="17.399999999999999" x14ac:dyDescent="0.35">
      <c r="A8" s="6" t="s">
        <v>654</v>
      </c>
      <c r="B8" s="6" t="s">
        <v>190</v>
      </c>
      <c r="C8" s="9">
        <v>87</v>
      </c>
      <c r="D8" s="9">
        <v>83</v>
      </c>
      <c r="E8" s="9">
        <v>63</v>
      </c>
      <c r="F8" s="9">
        <v>63</v>
      </c>
      <c r="G8" s="9">
        <v>63</v>
      </c>
      <c r="H8" s="9">
        <v>63</v>
      </c>
      <c r="I8" s="9">
        <v>65</v>
      </c>
      <c r="K8" s="9">
        <f t="shared" si="0"/>
        <v>63.666666666666664</v>
      </c>
      <c r="L8" s="9">
        <f t="shared" si="1"/>
        <v>63</v>
      </c>
      <c r="M8" s="19">
        <f t="shared" si="2"/>
        <v>0.6666666666666643</v>
      </c>
    </row>
    <row r="9" spans="1:13" ht="17.399999999999999" x14ac:dyDescent="0.35">
      <c r="A9" s="6" t="s">
        <v>642</v>
      </c>
      <c r="B9" s="6" t="s">
        <v>192</v>
      </c>
      <c r="C9" s="9">
        <v>142</v>
      </c>
      <c r="D9" s="9">
        <v>147</v>
      </c>
      <c r="E9" s="9">
        <v>122</v>
      </c>
      <c r="F9" s="9">
        <v>109</v>
      </c>
      <c r="G9" s="9">
        <v>131</v>
      </c>
      <c r="H9" s="9">
        <v>130</v>
      </c>
      <c r="I9" s="9">
        <v>124</v>
      </c>
      <c r="K9" s="9">
        <f t="shared" si="0"/>
        <v>128.33333333333334</v>
      </c>
      <c r="L9" s="9">
        <f t="shared" si="1"/>
        <v>123.33</v>
      </c>
      <c r="M9" s="19">
        <f t="shared" si="2"/>
        <v>5.0033333333333445</v>
      </c>
    </row>
    <row r="10" spans="1:13" ht="17.399999999999999" x14ac:dyDescent="0.35">
      <c r="A10" s="6" t="s">
        <v>643</v>
      </c>
      <c r="B10" s="6" t="s">
        <v>193</v>
      </c>
      <c r="C10" s="9">
        <v>309</v>
      </c>
      <c r="D10" s="9">
        <v>312</v>
      </c>
      <c r="E10" s="9">
        <v>312</v>
      </c>
      <c r="F10" s="9">
        <v>277</v>
      </c>
      <c r="G10" s="9">
        <v>277</v>
      </c>
      <c r="H10" s="9">
        <v>236.4</v>
      </c>
      <c r="I10" s="9">
        <v>240.6</v>
      </c>
      <c r="K10" s="9">
        <f t="shared" si="0"/>
        <v>251.33333333333334</v>
      </c>
      <c r="L10" s="9">
        <f t="shared" si="1"/>
        <v>263.47000000000003</v>
      </c>
      <c r="M10" s="19">
        <f t="shared" si="2"/>
        <v>-12.136666666666684</v>
      </c>
    </row>
    <row r="11" spans="1:13" ht="17.399999999999999" x14ac:dyDescent="0.35">
      <c r="A11" s="6" t="s">
        <v>644</v>
      </c>
      <c r="B11" s="6" t="s">
        <v>194</v>
      </c>
      <c r="C11" s="9">
        <v>46</v>
      </c>
      <c r="D11" s="9">
        <v>46</v>
      </c>
      <c r="E11" s="9">
        <v>46</v>
      </c>
      <c r="F11" s="9">
        <v>54</v>
      </c>
      <c r="G11" s="9">
        <v>56</v>
      </c>
      <c r="H11" s="9">
        <v>54</v>
      </c>
      <c r="I11" s="9">
        <v>58</v>
      </c>
      <c r="K11" s="9">
        <f t="shared" si="0"/>
        <v>56</v>
      </c>
      <c r="L11" s="9">
        <f t="shared" si="1"/>
        <v>54.67</v>
      </c>
      <c r="M11" s="19">
        <f t="shared" si="2"/>
        <v>1.3299999999999983</v>
      </c>
    </row>
    <row r="12" spans="1:13" ht="17.399999999999999" x14ac:dyDescent="0.35">
      <c r="A12" s="6" t="s">
        <v>645</v>
      </c>
      <c r="B12" s="6" t="s">
        <v>195</v>
      </c>
      <c r="C12" s="9">
        <v>11</v>
      </c>
      <c r="D12" s="9">
        <v>11</v>
      </c>
      <c r="E12" s="9">
        <v>11</v>
      </c>
      <c r="F12" s="9">
        <v>9</v>
      </c>
      <c r="G12" s="9">
        <v>10</v>
      </c>
      <c r="H12" s="9">
        <v>13</v>
      </c>
      <c r="I12" s="9">
        <v>13</v>
      </c>
      <c r="K12" s="9">
        <f t="shared" si="0"/>
        <v>12</v>
      </c>
      <c r="L12" s="9">
        <f t="shared" si="1"/>
        <v>10.67</v>
      </c>
      <c r="M12" s="19">
        <f t="shared" si="2"/>
        <v>1.33</v>
      </c>
    </row>
    <row r="13" spans="1:13" ht="19.5" customHeight="1" x14ac:dyDescent="0.35">
      <c r="A13" s="6" t="s">
        <v>646</v>
      </c>
      <c r="B13" s="6" t="s">
        <v>191</v>
      </c>
      <c r="C13" s="9">
        <v>28</v>
      </c>
      <c r="D13" s="9">
        <v>28</v>
      </c>
      <c r="E13" s="9">
        <v>24</v>
      </c>
      <c r="F13" s="9">
        <v>17</v>
      </c>
      <c r="G13" s="9">
        <v>18</v>
      </c>
      <c r="H13" s="9">
        <v>19</v>
      </c>
      <c r="I13" s="9">
        <v>22</v>
      </c>
      <c r="K13" s="9">
        <f t="shared" si="0"/>
        <v>19.666666666666668</v>
      </c>
      <c r="L13" s="9">
        <f t="shared" si="1"/>
        <v>18</v>
      </c>
      <c r="M13" s="19">
        <f t="shared" si="2"/>
        <v>1.6666666666666679</v>
      </c>
    </row>
    <row r="14" spans="1:13" ht="17.399999999999999" x14ac:dyDescent="0.35">
      <c r="A14" s="6" t="s">
        <v>647</v>
      </c>
      <c r="B14" s="6" t="s">
        <v>1048</v>
      </c>
      <c r="C14" s="9">
        <v>98</v>
      </c>
      <c r="D14" s="9">
        <v>101</v>
      </c>
      <c r="E14" s="9">
        <v>101</v>
      </c>
      <c r="F14" s="9">
        <v>101</v>
      </c>
      <c r="G14" s="9">
        <v>119</v>
      </c>
      <c r="H14" s="9">
        <v>236.4</v>
      </c>
      <c r="I14" s="9">
        <v>193</v>
      </c>
      <c r="K14" s="9">
        <f t="shared" si="0"/>
        <v>182.79999999999998</v>
      </c>
      <c r="L14" s="9">
        <f t="shared" si="1"/>
        <v>152.13</v>
      </c>
      <c r="M14" s="19">
        <f t="shared" si="2"/>
        <v>30.669999999999987</v>
      </c>
    </row>
    <row r="15" spans="1:13" ht="20.25" customHeight="1" x14ac:dyDescent="0.35">
      <c r="A15" s="6" t="s">
        <v>648</v>
      </c>
      <c r="B15" s="6" t="s">
        <v>499</v>
      </c>
      <c r="C15" s="9">
        <v>61</v>
      </c>
      <c r="D15" s="9">
        <v>62</v>
      </c>
      <c r="E15" s="9">
        <v>60</v>
      </c>
      <c r="F15" s="9">
        <v>60</v>
      </c>
      <c r="G15" s="9">
        <v>54</v>
      </c>
      <c r="H15" s="9">
        <v>54</v>
      </c>
      <c r="I15" s="9">
        <v>52</v>
      </c>
      <c r="K15" s="9">
        <f t="shared" si="0"/>
        <v>53.333333333333336</v>
      </c>
      <c r="L15" s="9">
        <f t="shared" si="1"/>
        <v>56</v>
      </c>
      <c r="M15" s="19">
        <f t="shared" si="2"/>
        <v>-2.6666666666666643</v>
      </c>
    </row>
    <row r="16" spans="1:13" ht="21" customHeight="1" x14ac:dyDescent="0.35">
      <c r="A16" s="6" t="s">
        <v>655</v>
      </c>
      <c r="B16" s="6" t="s">
        <v>197</v>
      </c>
      <c r="C16" s="9">
        <v>152</v>
      </c>
      <c r="D16" s="9">
        <v>158</v>
      </c>
      <c r="E16" s="9">
        <v>158</v>
      </c>
      <c r="F16" s="9">
        <v>143</v>
      </c>
      <c r="G16" s="9">
        <v>152</v>
      </c>
      <c r="H16" s="9">
        <v>161</v>
      </c>
      <c r="I16" s="9">
        <v>175</v>
      </c>
      <c r="K16" s="9">
        <f t="shared" si="0"/>
        <v>162.66666666666666</v>
      </c>
      <c r="L16" s="9">
        <f t="shared" si="1"/>
        <v>152</v>
      </c>
      <c r="M16" s="19">
        <f t="shared" si="2"/>
        <v>10.666666666666657</v>
      </c>
    </row>
    <row r="17" spans="1:13" ht="17.399999999999999" x14ac:dyDescent="0.35">
      <c r="A17" s="6" t="s">
        <v>649</v>
      </c>
      <c r="B17" s="6" t="s">
        <v>188</v>
      </c>
      <c r="C17" s="9">
        <v>30</v>
      </c>
      <c r="D17" s="9">
        <v>30</v>
      </c>
      <c r="E17" s="9">
        <v>25</v>
      </c>
      <c r="F17" s="9">
        <v>19</v>
      </c>
      <c r="G17" s="9">
        <v>0</v>
      </c>
      <c r="H17" s="9">
        <v>0</v>
      </c>
      <c r="I17" s="9">
        <v>0</v>
      </c>
      <c r="K17" s="9">
        <f t="shared" si="0"/>
        <v>0</v>
      </c>
      <c r="L17" s="9">
        <f t="shared" si="1"/>
        <v>6.33</v>
      </c>
      <c r="M17" s="19">
        <f t="shared" si="2"/>
        <v>-6.33</v>
      </c>
    </row>
    <row r="18" spans="1:13" ht="20.25" customHeight="1" x14ac:dyDescent="0.35">
      <c r="A18" s="6" t="s">
        <v>650</v>
      </c>
      <c r="B18" s="6" t="s">
        <v>189</v>
      </c>
      <c r="C18" s="9">
        <v>155</v>
      </c>
      <c r="D18" s="9">
        <v>155</v>
      </c>
      <c r="E18" s="9">
        <v>155</v>
      </c>
      <c r="F18" s="9">
        <v>80</v>
      </c>
      <c r="G18" s="9">
        <v>80</v>
      </c>
      <c r="H18" s="9">
        <v>80</v>
      </c>
      <c r="I18" s="9">
        <v>81</v>
      </c>
      <c r="K18" s="9">
        <f t="shared" si="0"/>
        <v>80.333333333333329</v>
      </c>
      <c r="L18" s="9">
        <f t="shared" si="1"/>
        <v>80</v>
      </c>
      <c r="M18" s="19">
        <f t="shared" si="2"/>
        <v>0.3333333333333286</v>
      </c>
    </row>
    <row r="19" spans="1:13" ht="17.399999999999999" x14ac:dyDescent="0.35">
      <c r="A19" s="6" t="s">
        <v>651</v>
      </c>
      <c r="B19" s="6" t="s">
        <v>185</v>
      </c>
      <c r="C19" s="9">
        <v>21</v>
      </c>
      <c r="D19" s="9">
        <v>21</v>
      </c>
      <c r="E19" s="9">
        <v>21</v>
      </c>
      <c r="F19" s="9">
        <v>14</v>
      </c>
      <c r="G19" s="9">
        <v>13</v>
      </c>
      <c r="H19" s="9">
        <v>14</v>
      </c>
      <c r="I19" s="9">
        <v>15</v>
      </c>
      <c r="K19" s="9">
        <f t="shared" si="0"/>
        <v>14</v>
      </c>
      <c r="L19" s="9">
        <f t="shared" si="1"/>
        <v>13.67</v>
      </c>
      <c r="M19" s="19">
        <f t="shared" si="2"/>
        <v>0.33000000000000007</v>
      </c>
    </row>
    <row r="20" spans="1:13" ht="21" customHeight="1" x14ac:dyDescent="0.35">
      <c r="A20" s="6" t="s">
        <v>1023</v>
      </c>
      <c r="B20" s="6" t="s">
        <v>1024</v>
      </c>
      <c r="C20" s="9">
        <v>44</v>
      </c>
      <c r="D20" s="9">
        <v>47</v>
      </c>
      <c r="E20" s="9">
        <v>47</v>
      </c>
      <c r="F20" s="9">
        <v>57</v>
      </c>
      <c r="G20" s="9">
        <v>90</v>
      </c>
      <c r="H20" s="9">
        <v>102</v>
      </c>
      <c r="I20" s="9">
        <v>106</v>
      </c>
      <c r="K20" s="9">
        <f t="shared" si="0"/>
        <v>99.333333333333329</v>
      </c>
      <c r="L20" s="9">
        <f t="shared" si="1"/>
        <v>83</v>
      </c>
      <c r="M20" s="19">
        <f t="shared" si="2"/>
        <v>16.333333333333329</v>
      </c>
    </row>
    <row r="21" spans="1:13" ht="17.399999999999999" x14ac:dyDescent="0.35">
      <c r="A21" s="6" t="s">
        <v>652</v>
      </c>
      <c r="B21" s="6" t="s">
        <v>184</v>
      </c>
      <c r="C21" s="9">
        <v>19</v>
      </c>
      <c r="D21" s="9">
        <v>19</v>
      </c>
      <c r="E21" s="9">
        <v>18</v>
      </c>
      <c r="F21" s="9">
        <v>17</v>
      </c>
      <c r="G21" s="9">
        <v>16</v>
      </c>
      <c r="H21" s="9">
        <v>15</v>
      </c>
      <c r="I21" s="9">
        <v>13</v>
      </c>
      <c r="K21" s="9">
        <f t="shared" si="0"/>
        <v>14.666666666666666</v>
      </c>
      <c r="L21" s="9">
        <f t="shared" si="1"/>
        <v>16</v>
      </c>
      <c r="M21" s="19">
        <f t="shared" si="2"/>
        <v>-1.3333333333333339</v>
      </c>
    </row>
    <row r="22" spans="1:13" ht="17.399999999999999" x14ac:dyDescent="0.35">
      <c r="A22" s="6" t="s">
        <v>500</v>
      </c>
      <c r="B22" s="6" t="s">
        <v>150</v>
      </c>
      <c r="C22" s="9">
        <v>137</v>
      </c>
      <c r="D22" s="9">
        <v>134</v>
      </c>
      <c r="E22" s="9">
        <v>85</v>
      </c>
      <c r="F22" s="9">
        <v>84</v>
      </c>
      <c r="G22" s="9">
        <v>87</v>
      </c>
      <c r="H22" s="9">
        <v>83</v>
      </c>
      <c r="I22" s="9">
        <v>79</v>
      </c>
      <c r="K22" s="9">
        <f t="shared" si="0"/>
        <v>83</v>
      </c>
      <c r="L22" s="9">
        <f t="shared" si="1"/>
        <v>84.67</v>
      </c>
      <c r="M22" s="19">
        <f t="shared" si="2"/>
        <v>-1.6700000000000017</v>
      </c>
    </row>
    <row r="23" spans="1:13" ht="17.399999999999999" x14ac:dyDescent="0.35">
      <c r="A23" s="8" t="s">
        <v>653</v>
      </c>
      <c r="B23" s="6" t="s">
        <v>196</v>
      </c>
      <c r="C23" s="9">
        <v>41</v>
      </c>
      <c r="D23" s="9">
        <v>41</v>
      </c>
      <c r="E23" s="9">
        <v>41</v>
      </c>
      <c r="F23" s="9">
        <v>20</v>
      </c>
      <c r="G23" s="9">
        <v>42</v>
      </c>
      <c r="H23" s="9">
        <v>63</v>
      </c>
      <c r="I23" s="9">
        <v>45</v>
      </c>
      <c r="K23" s="9">
        <f t="shared" si="0"/>
        <v>50</v>
      </c>
      <c r="L23" s="9">
        <f t="shared" si="1"/>
        <v>41.67</v>
      </c>
      <c r="M23" s="19">
        <f t="shared" si="2"/>
        <v>8.3299999999999983</v>
      </c>
    </row>
    <row r="24" spans="1:13" ht="17.399999999999999" x14ac:dyDescent="0.35">
      <c r="A24" s="16" t="s">
        <v>1044</v>
      </c>
      <c r="B24" s="16" t="s">
        <v>656</v>
      </c>
      <c r="C24" s="9">
        <v>19</v>
      </c>
      <c r="D24" s="9">
        <v>20</v>
      </c>
      <c r="E24" s="9">
        <v>20</v>
      </c>
      <c r="F24" s="9">
        <v>28</v>
      </c>
      <c r="G24" s="9">
        <v>18</v>
      </c>
      <c r="H24" s="9">
        <v>12</v>
      </c>
      <c r="I24" s="9">
        <v>21</v>
      </c>
      <c r="K24" s="9">
        <f t="shared" si="0"/>
        <v>17</v>
      </c>
      <c r="L24" s="9">
        <f t="shared" si="1"/>
        <v>19.329999999999998</v>
      </c>
      <c r="M24" s="19">
        <f t="shared" si="2"/>
        <v>-2.3299999999999983</v>
      </c>
    </row>
    <row r="25" spans="1:13" ht="21.75" customHeight="1" x14ac:dyDescent="0.35">
      <c r="A25" s="6"/>
      <c r="B25" s="6"/>
      <c r="C25" s="22">
        <f t="shared" ref="C25:I25" si="3">SUM(C5:C24)</f>
        <v>1622</v>
      </c>
      <c r="D25" s="22">
        <f t="shared" si="3"/>
        <v>1637</v>
      </c>
      <c r="E25" s="22">
        <f t="shared" si="3"/>
        <v>1531</v>
      </c>
      <c r="F25" s="22">
        <f t="shared" si="3"/>
        <v>1338</v>
      </c>
      <c r="G25" s="22">
        <f t="shared" si="3"/>
        <v>1431</v>
      </c>
      <c r="H25" s="22">
        <f t="shared" si="3"/>
        <v>1545.8</v>
      </c>
      <c r="I25" s="22">
        <f t="shared" si="3"/>
        <v>1517.6</v>
      </c>
      <c r="K25" s="20">
        <f>SUM(K5:K24)</f>
        <v>1498.1333333333332</v>
      </c>
      <c r="L25" s="20">
        <f>SUM(L5:L24)</f>
        <v>1438.27</v>
      </c>
      <c r="M25" s="21">
        <f t="shared" ref="M25" si="4">K25-L25</f>
        <v>59.86333333333323</v>
      </c>
    </row>
    <row r="27" spans="1:13" ht="17.399999999999999" x14ac:dyDescent="0.35">
      <c r="G27" s="9"/>
      <c r="H27" s="9"/>
    </row>
    <row r="29" spans="1:13" x14ac:dyDescent="0.25">
      <c r="G29" s="24"/>
      <c r="H29" s="24"/>
      <c r="I29" s="24"/>
    </row>
  </sheetData>
  <mergeCells count="2">
    <mergeCell ref="K2:M2"/>
    <mergeCell ref="C2:I2"/>
  </mergeCells>
  <phoneticPr fontId="8" type="noConversion"/>
  <dataValidations disablePrompts="1" count="1">
    <dataValidation type="textLength" errorStyle="information" allowBlank="1" showInputMessage="1" showErrorMessage="1" error="XLBVal:8=Hart-Ireson_x000d__x000a_" sqref="D5:D24" xr:uid="{00000000-0002-0000-0400-000000000000}">
      <formula1>0</formula1>
      <formula2>300</formula2>
    </dataValidation>
  </dataValidations>
  <pageMargins left="0.51181102362204722" right="0.51181102362204722" top="0.74803149606299213" bottom="0.35433070866141736" header="0.31496062992125984" footer="0.31496062992125984"/>
  <pageSetup paperSize="9" scale="69" orientation="landscape" r:id="rId1"/>
  <headerFooter>
    <oddHeader>&amp;C&amp;"-,Bold"&amp;16Diocese of Exeter
Participant Figures for 2018 - 2023</oddHeader>
  </headerFooter>
  <customProperties>
    <customPr name="QAA_DRILLPATH_NODE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tabColor theme="7" tint="0.59999389629810485"/>
    <pageSetUpPr fitToPage="1"/>
  </sheetPr>
  <dimension ref="A1:M45"/>
  <sheetViews>
    <sheetView zoomScale="70" zoomScaleNormal="70" workbookViewId="0">
      <pane xSplit="2" ySplit="3" topLeftCell="C12" activePane="bottomRight" state="frozen"/>
      <selection activeCell="K18" sqref="K18"/>
      <selection pane="topRight" activeCell="K18" sqref="K18"/>
      <selection pane="bottomLeft" activeCell="K18" sqref="K18"/>
      <selection pane="bottomRight" activeCell="H43" sqref="H43:H45"/>
    </sheetView>
  </sheetViews>
  <sheetFormatPr defaultRowHeight="13.2" x14ac:dyDescent="0.25"/>
  <cols>
    <col min="1" max="1" width="13.33203125" customWidth="1"/>
    <col min="2" max="2" width="59.44140625" customWidth="1"/>
    <col min="3" max="3" width="15.109375" customWidth="1"/>
    <col min="4" max="4" width="15.33203125" customWidth="1"/>
    <col min="5" max="5" width="16" customWidth="1"/>
    <col min="6" max="9" width="16.109375" customWidth="1"/>
    <col min="10" max="10" width="3.21875" customWidth="1"/>
    <col min="11" max="11" width="14.88671875" customWidth="1"/>
    <col min="12" max="12" width="16.44140625" customWidth="1"/>
    <col min="13" max="13" width="15" customWidth="1"/>
  </cols>
  <sheetData>
    <row r="1" spans="1:13" ht="21" x14ac:dyDescent="0.4">
      <c r="A1" s="26" t="s">
        <v>657</v>
      </c>
    </row>
    <row r="2" spans="1:13" ht="54" customHeight="1" x14ac:dyDescent="0.3">
      <c r="C2" s="48" t="s">
        <v>1047</v>
      </c>
      <c r="D2" s="49"/>
      <c r="E2" s="49"/>
      <c r="F2" s="49"/>
      <c r="G2" s="49"/>
      <c r="H2" s="49"/>
      <c r="I2" s="50"/>
      <c r="K2" s="39" t="s">
        <v>1046</v>
      </c>
      <c r="L2" s="40"/>
      <c r="M2" s="41"/>
    </row>
    <row r="3" spans="1:13" s="1" customFormat="1" ht="36" x14ac:dyDescent="0.25">
      <c r="A3" s="4" t="s">
        <v>495</v>
      </c>
      <c r="B3" s="4" t="s">
        <v>0</v>
      </c>
      <c r="C3" s="25">
        <v>2019</v>
      </c>
      <c r="D3" s="25">
        <v>2020</v>
      </c>
      <c r="E3" s="25">
        <v>2021</v>
      </c>
      <c r="F3" s="25">
        <v>2022</v>
      </c>
      <c r="G3" s="25">
        <v>2023</v>
      </c>
      <c r="H3" s="25">
        <v>2024</v>
      </c>
      <c r="I3" s="25">
        <v>2025</v>
      </c>
      <c r="K3" s="25">
        <v>2026</v>
      </c>
      <c r="L3" s="25">
        <v>2025</v>
      </c>
      <c r="M3" s="18" t="s">
        <v>1021</v>
      </c>
    </row>
    <row r="4" spans="1:13" x14ac:dyDescent="0.25">
      <c r="M4" s="17"/>
    </row>
    <row r="5" spans="1:13" ht="17.399999999999999" x14ac:dyDescent="0.35">
      <c r="A5" s="6" t="s">
        <v>658</v>
      </c>
      <c r="B5" s="6" t="s">
        <v>291</v>
      </c>
      <c r="C5" s="9">
        <v>51</v>
      </c>
      <c r="D5" s="9">
        <v>53</v>
      </c>
      <c r="E5" s="9">
        <v>50</v>
      </c>
      <c r="F5" s="9">
        <v>37</v>
      </c>
      <c r="G5" s="9">
        <v>41</v>
      </c>
      <c r="H5" s="9">
        <v>43</v>
      </c>
      <c r="I5" s="9">
        <v>47</v>
      </c>
      <c r="K5" s="9">
        <f>AVERAGE(G5:I5)</f>
        <v>43.666666666666664</v>
      </c>
      <c r="L5" s="9">
        <f>ROUND(AVERAGE(F5:H5),2)</f>
        <v>40.33</v>
      </c>
      <c r="M5" s="19">
        <f>K5-L5</f>
        <v>3.336666666666666</v>
      </c>
    </row>
    <row r="6" spans="1:13" ht="17.399999999999999" x14ac:dyDescent="0.35">
      <c r="A6" s="6" t="s">
        <v>659</v>
      </c>
      <c r="B6" s="6" t="s">
        <v>306</v>
      </c>
      <c r="C6" s="9">
        <v>12</v>
      </c>
      <c r="D6" s="9">
        <v>12</v>
      </c>
      <c r="E6" s="9">
        <v>12</v>
      </c>
      <c r="F6" s="9">
        <v>10</v>
      </c>
      <c r="G6" s="9">
        <v>10</v>
      </c>
      <c r="H6" s="9">
        <v>12</v>
      </c>
      <c r="I6" s="9">
        <v>11</v>
      </c>
      <c r="K6" s="9">
        <f t="shared" ref="K6:K40" si="0">AVERAGE(G6:I6)</f>
        <v>11</v>
      </c>
      <c r="L6" s="9">
        <f t="shared" ref="L6:L40" si="1">ROUND(AVERAGE(F6:H6),2)</f>
        <v>10.67</v>
      </c>
      <c r="M6" s="19">
        <f t="shared" ref="M6:M40" si="2">K6-L6</f>
        <v>0.33000000000000007</v>
      </c>
    </row>
    <row r="7" spans="1:13" ht="17.399999999999999" x14ac:dyDescent="0.35">
      <c r="A7" s="6" t="s">
        <v>502</v>
      </c>
      <c r="B7" s="6" t="s">
        <v>198</v>
      </c>
      <c r="C7" s="9">
        <v>37</v>
      </c>
      <c r="D7" s="9">
        <v>35</v>
      </c>
      <c r="E7" s="9">
        <v>35</v>
      </c>
      <c r="F7" s="9">
        <v>39</v>
      </c>
      <c r="G7" s="9">
        <v>36</v>
      </c>
      <c r="H7" s="9">
        <v>38</v>
      </c>
      <c r="I7" s="9">
        <v>36</v>
      </c>
      <c r="K7" s="9">
        <f t="shared" si="0"/>
        <v>36.666666666666664</v>
      </c>
      <c r="L7" s="9">
        <f t="shared" si="1"/>
        <v>37.67</v>
      </c>
      <c r="M7" s="19">
        <f t="shared" si="2"/>
        <v>-1.0033333333333374</v>
      </c>
    </row>
    <row r="8" spans="1:13" ht="17.399999999999999" x14ac:dyDescent="0.35">
      <c r="A8" s="6" t="s">
        <v>503</v>
      </c>
      <c r="B8" s="6" t="s">
        <v>206</v>
      </c>
      <c r="C8" s="9">
        <v>11</v>
      </c>
      <c r="D8" s="9">
        <v>10</v>
      </c>
      <c r="E8" s="9">
        <v>6</v>
      </c>
      <c r="F8" s="9">
        <v>6</v>
      </c>
      <c r="G8" s="9">
        <v>6</v>
      </c>
      <c r="H8" s="9">
        <v>0</v>
      </c>
      <c r="I8" s="9">
        <v>0</v>
      </c>
      <c r="K8" s="9">
        <f t="shared" si="0"/>
        <v>2</v>
      </c>
      <c r="L8" s="9">
        <f t="shared" si="1"/>
        <v>4</v>
      </c>
      <c r="M8" s="19">
        <f t="shared" si="2"/>
        <v>-2</v>
      </c>
    </row>
    <row r="9" spans="1:13" ht="17.399999999999999" x14ac:dyDescent="0.35">
      <c r="A9" s="6" t="s">
        <v>660</v>
      </c>
      <c r="B9" s="6" t="s">
        <v>305</v>
      </c>
      <c r="C9" s="9">
        <v>27</v>
      </c>
      <c r="D9" s="9">
        <v>18</v>
      </c>
      <c r="E9" s="9">
        <v>18</v>
      </c>
      <c r="F9" s="9">
        <v>15</v>
      </c>
      <c r="G9" s="9">
        <v>15</v>
      </c>
      <c r="H9" s="9">
        <v>14</v>
      </c>
      <c r="I9" s="9">
        <v>14</v>
      </c>
      <c r="K9" s="9">
        <f t="shared" si="0"/>
        <v>14.333333333333334</v>
      </c>
      <c r="L9" s="9">
        <f t="shared" si="1"/>
        <v>14.67</v>
      </c>
      <c r="M9" s="19">
        <f t="shared" si="2"/>
        <v>-0.336666666666666</v>
      </c>
    </row>
    <row r="10" spans="1:13" ht="17.399999999999999" x14ac:dyDescent="0.35">
      <c r="A10" s="6" t="s">
        <v>661</v>
      </c>
      <c r="B10" s="6" t="s">
        <v>307</v>
      </c>
      <c r="C10" s="9">
        <v>16</v>
      </c>
      <c r="D10" s="9">
        <v>16</v>
      </c>
      <c r="E10" s="9">
        <v>16</v>
      </c>
      <c r="F10" s="9">
        <v>13</v>
      </c>
      <c r="G10" s="9">
        <v>13</v>
      </c>
      <c r="H10" s="9">
        <v>13</v>
      </c>
      <c r="I10" s="9">
        <v>13</v>
      </c>
      <c r="K10" s="9">
        <f t="shared" si="0"/>
        <v>13</v>
      </c>
      <c r="L10" s="9">
        <f t="shared" si="1"/>
        <v>13</v>
      </c>
      <c r="M10" s="19">
        <f t="shared" si="2"/>
        <v>0</v>
      </c>
    </row>
    <row r="11" spans="1:13" ht="17.399999999999999" x14ac:dyDescent="0.35">
      <c r="A11" s="6" t="s">
        <v>662</v>
      </c>
      <c r="B11" s="6" t="s">
        <v>296</v>
      </c>
      <c r="C11" s="9">
        <v>23</v>
      </c>
      <c r="D11" s="9">
        <v>23</v>
      </c>
      <c r="E11" s="9">
        <v>23</v>
      </c>
      <c r="F11" s="9">
        <v>23</v>
      </c>
      <c r="G11" s="9">
        <v>23</v>
      </c>
      <c r="H11" s="9">
        <v>23</v>
      </c>
      <c r="I11" s="9">
        <v>22</v>
      </c>
      <c r="K11" s="9">
        <f t="shared" si="0"/>
        <v>22.666666666666668</v>
      </c>
      <c r="L11" s="9">
        <f t="shared" si="1"/>
        <v>23</v>
      </c>
      <c r="M11" s="19">
        <f t="shared" si="2"/>
        <v>-0.33333333333333215</v>
      </c>
    </row>
    <row r="12" spans="1:13" ht="17.399999999999999" x14ac:dyDescent="0.35">
      <c r="A12" s="6" t="s">
        <v>663</v>
      </c>
      <c r="B12" s="6" t="s">
        <v>310</v>
      </c>
      <c r="C12" s="9">
        <v>10</v>
      </c>
      <c r="D12" s="9">
        <v>10</v>
      </c>
      <c r="E12" s="9">
        <v>10</v>
      </c>
      <c r="F12" s="9">
        <v>12</v>
      </c>
      <c r="G12" s="9">
        <v>14</v>
      </c>
      <c r="H12" s="9">
        <v>14</v>
      </c>
      <c r="I12" s="9">
        <v>14</v>
      </c>
      <c r="K12" s="9">
        <f t="shared" si="0"/>
        <v>14</v>
      </c>
      <c r="L12" s="9">
        <f t="shared" si="1"/>
        <v>13.33</v>
      </c>
      <c r="M12" s="19">
        <f t="shared" si="2"/>
        <v>0.66999999999999993</v>
      </c>
    </row>
    <row r="13" spans="1:13" ht="17.399999999999999" x14ac:dyDescent="0.35">
      <c r="A13" s="6" t="s">
        <v>664</v>
      </c>
      <c r="B13" s="6" t="s">
        <v>292</v>
      </c>
      <c r="C13" s="9">
        <v>8</v>
      </c>
      <c r="D13" s="9">
        <v>8</v>
      </c>
      <c r="E13" s="9">
        <v>8</v>
      </c>
      <c r="F13" s="9">
        <v>8</v>
      </c>
      <c r="G13" s="9">
        <v>10</v>
      </c>
      <c r="H13" s="9">
        <v>7</v>
      </c>
      <c r="I13" s="9">
        <v>7</v>
      </c>
      <c r="K13" s="9">
        <f t="shared" si="0"/>
        <v>8</v>
      </c>
      <c r="L13" s="9">
        <f t="shared" si="1"/>
        <v>8.33</v>
      </c>
      <c r="M13" s="19">
        <f t="shared" si="2"/>
        <v>-0.33000000000000007</v>
      </c>
    </row>
    <row r="14" spans="1:13" ht="17.399999999999999" x14ac:dyDescent="0.35">
      <c r="A14" s="6" t="s">
        <v>504</v>
      </c>
      <c r="B14" s="6" t="s">
        <v>203</v>
      </c>
      <c r="C14" s="9">
        <v>22</v>
      </c>
      <c r="D14" s="9">
        <v>22</v>
      </c>
      <c r="E14" s="9">
        <v>22</v>
      </c>
      <c r="F14" s="9">
        <v>12</v>
      </c>
      <c r="G14" s="9">
        <v>13</v>
      </c>
      <c r="H14" s="9">
        <v>12.3</v>
      </c>
      <c r="I14" s="9">
        <v>12.49</v>
      </c>
      <c r="K14" s="9">
        <f t="shared" si="0"/>
        <v>12.596666666666666</v>
      </c>
      <c r="L14" s="9">
        <f t="shared" si="1"/>
        <v>12.43</v>
      </c>
      <c r="M14" s="19">
        <f t="shared" si="2"/>
        <v>0.16666666666666607</v>
      </c>
    </row>
    <row r="15" spans="1:13" ht="17.399999999999999" x14ac:dyDescent="0.35">
      <c r="A15" s="6" t="s">
        <v>665</v>
      </c>
      <c r="B15" s="6" t="s">
        <v>297</v>
      </c>
      <c r="C15" s="9">
        <v>10</v>
      </c>
      <c r="D15" s="9">
        <v>10</v>
      </c>
      <c r="E15" s="9">
        <v>10</v>
      </c>
      <c r="F15" s="9">
        <v>10</v>
      </c>
      <c r="G15" s="9">
        <v>10</v>
      </c>
      <c r="H15" s="9">
        <v>10</v>
      </c>
      <c r="I15" s="9">
        <v>10</v>
      </c>
      <c r="K15" s="9">
        <f t="shared" si="0"/>
        <v>10</v>
      </c>
      <c r="L15" s="9">
        <f t="shared" si="1"/>
        <v>10</v>
      </c>
      <c r="M15" s="19">
        <f t="shared" si="2"/>
        <v>0</v>
      </c>
    </row>
    <row r="16" spans="1:13" ht="17.399999999999999" x14ac:dyDescent="0.35">
      <c r="A16" s="6" t="s">
        <v>505</v>
      </c>
      <c r="B16" s="6" t="s">
        <v>199</v>
      </c>
      <c r="C16" s="9">
        <v>242.7</v>
      </c>
      <c r="D16" s="9">
        <v>242.7</v>
      </c>
      <c r="E16" s="9">
        <v>203</v>
      </c>
      <c r="F16" s="9">
        <v>203</v>
      </c>
      <c r="G16" s="9">
        <v>199</v>
      </c>
      <c r="H16" s="9">
        <v>203.5</v>
      </c>
      <c r="I16" s="9">
        <v>209.1</v>
      </c>
      <c r="K16" s="9">
        <f t="shared" si="0"/>
        <v>203.86666666666667</v>
      </c>
      <c r="L16" s="9">
        <f t="shared" si="1"/>
        <v>201.83</v>
      </c>
      <c r="M16" s="19">
        <f t="shared" si="2"/>
        <v>2.0366666666666617</v>
      </c>
    </row>
    <row r="17" spans="1:13" ht="17.399999999999999" x14ac:dyDescent="0.35">
      <c r="A17" s="6" t="s">
        <v>506</v>
      </c>
      <c r="B17" s="6" t="s">
        <v>204</v>
      </c>
      <c r="C17" s="9">
        <v>23</v>
      </c>
      <c r="D17" s="9">
        <v>23</v>
      </c>
      <c r="E17" s="9">
        <v>16</v>
      </c>
      <c r="F17" s="9">
        <v>16</v>
      </c>
      <c r="G17" s="9">
        <v>20</v>
      </c>
      <c r="H17" s="9">
        <v>24</v>
      </c>
      <c r="I17" s="9">
        <v>24</v>
      </c>
      <c r="K17" s="9">
        <f t="shared" si="0"/>
        <v>22.666666666666668</v>
      </c>
      <c r="L17" s="9">
        <f t="shared" si="1"/>
        <v>20</v>
      </c>
      <c r="M17" s="19">
        <f t="shared" si="2"/>
        <v>2.6666666666666679</v>
      </c>
    </row>
    <row r="18" spans="1:13" ht="17.399999999999999" x14ac:dyDescent="0.35">
      <c r="A18" s="6" t="s">
        <v>507</v>
      </c>
      <c r="B18" s="6" t="s">
        <v>207</v>
      </c>
      <c r="C18" s="9">
        <v>20</v>
      </c>
      <c r="D18" s="9">
        <v>20</v>
      </c>
      <c r="E18" s="9">
        <v>20</v>
      </c>
      <c r="F18" s="9">
        <v>16</v>
      </c>
      <c r="G18" s="9">
        <v>17</v>
      </c>
      <c r="H18" s="9">
        <v>17</v>
      </c>
      <c r="I18" s="9">
        <v>17</v>
      </c>
      <c r="K18" s="9">
        <f t="shared" si="0"/>
        <v>17</v>
      </c>
      <c r="L18" s="9">
        <f t="shared" si="1"/>
        <v>16.670000000000002</v>
      </c>
      <c r="M18" s="19">
        <f t="shared" si="2"/>
        <v>0.32999999999999829</v>
      </c>
    </row>
    <row r="19" spans="1:13" ht="17.399999999999999" x14ac:dyDescent="0.35">
      <c r="A19" s="6" t="s">
        <v>508</v>
      </c>
      <c r="B19" s="6" t="s">
        <v>205</v>
      </c>
      <c r="C19" s="9">
        <v>51</v>
      </c>
      <c r="D19" s="9">
        <v>54</v>
      </c>
      <c r="E19" s="9">
        <v>54</v>
      </c>
      <c r="F19" s="9">
        <v>46</v>
      </c>
      <c r="G19" s="9">
        <v>37</v>
      </c>
      <c r="H19" s="9">
        <v>37</v>
      </c>
      <c r="I19" s="9">
        <v>37</v>
      </c>
      <c r="K19" s="9">
        <f t="shared" si="0"/>
        <v>37</v>
      </c>
      <c r="L19" s="9">
        <f t="shared" si="1"/>
        <v>40</v>
      </c>
      <c r="M19" s="19">
        <f t="shared" si="2"/>
        <v>-3</v>
      </c>
    </row>
    <row r="20" spans="1:13" ht="17.399999999999999" x14ac:dyDescent="0.35">
      <c r="A20" s="6" t="s">
        <v>509</v>
      </c>
      <c r="B20" s="6" t="s">
        <v>208</v>
      </c>
      <c r="C20" s="9">
        <v>8</v>
      </c>
      <c r="D20" s="9">
        <v>8</v>
      </c>
      <c r="E20" s="9">
        <v>8</v>
      </c>
      <c r="F20" s="9">
        <v>7</v>
      </c>
      <c r="G20" s="9">
        <v>8</v>
      </c>
      <c r="H20" s="9">
        <v>8</v>
      </c>
      <c r="I20" s="9">
        <v>8</v>
      </c>
      <c r="K20" s="9">
        <f t="shared" si="0"/>
        <v>8</v>
      </c>
      <c r="L20" s="9">
        <f t="shared" si="1"/>
        <v>7.67</v>
      </c>
      <c r="M20" s="19">
        <f t="shared" si="2"/>
        <v>0.33000000000000007</v>
      </c>
    </row>
    <row r="21" spans="1:13" ht="17.399999999999999" x14ac:dyDescent="0.35">
      <c r="A21" s="6" t="s">
        <v>510</v>
      </c>
      <c r="B21" s="6" t="s">
        <v>209</v>
      </c>
      <c r="C21" s="9">
        <v>20</v>
      </c>
      <c r="D21" s="9">
        <v>22</v>
      </c>
      <c r="E21" s="9">
        <v>22</v>
      </c>
      <c r="F21" s="9">
        <v>27</v>
      </c>
      <c r="G21" s="9">
        <v>27</v>
      </c>
      <c r="H21" s="9">
        <v>26</v>
      </c>
      <c r="I21" s="9">
        <v>27</v>
      </c>
      <c r="K21" s="9">
        <f t="shared" si="0"/>
        <v>26.666666666666668</v>
      </c>
      <c r="L21" s="9">
        <f t="shared" si="1"/>
        <v>26.67</v>
      </c>
      <c r="M21" s="19">
        <f t="shared" si="2"/>
        <v>-3.3333333333338544E-3</v>
      </c>
    </row>
    <row r="22" spans="1:13" ht="17.399999999999999" x14ac:dyDescent="0.35">
      <c r="A22" s="6" t="s">
        <v>666</v>
      </c>
      <c r="B22" s="6" t="s">
        <v>293</v>
      </c>
      <c r="C22" s="9">
        <v>12</v>
      </c>
      <c r="D22" s="9">
        <v>12</v>
      </c>
      <c r="E22" s="9">
        <v>12</v>
      </c>
      <c r="F22" s="9">
        <v>10</v>
      </c>
      <c r="G22" s="9">
        <v>10</v>
      </c>
      <c r="H22" s="9">
        <v>12</v>
      </c>
      <c r="I22" s="9">
        <v>12</v>
      </c>
      <c r="K22" s="9">
        <f t="shared" si="0"/>
        <v>11.333333333333334</v>
      </c>
      <c r="L22" s="9">
        <f t="shared" si="1"/>
        <v>10.67</v>
      </c>
      <c r="M22" s="19">
        <f t="shared" si="2"/>
        <v>0.663333333333334</v>
      </c>
    </row>
    <row r="23" spans="1:13" ht="17.399999999999999" x14ac:dyDescent="0.35">
      <c r="A23" s="6" t="s">
        <v>511</v>
      </c>
      <c r="B23" s="6" t="s">
        <v>200</v>
      </c>
      <c r="C23" s="9">
        <v>30</v>
      </c>
      <c r="D23" s="9">
        <v>30</v>
      </c>
      <c r="E23" s="9">
        <v>30</v>
      </c>
      <c r="F23" s="9">
        <v>24</v>
      </c>
      <c r="G23" s="9">
        <v>25</v>
      </c>
      <c r="H23" s="9">
        <v>24</v>
      </c>
      <c r="I23" s="9">
        <v>27</v>
      </c>
      <c r="K23" s="9">
        <f t="shared" si="0"/>
        <v>25.333333333333332</v>
      </c>
      <c r="L23" s="9">
        <f t="shared" si="1"/>
        <v>24.33</v>
      </c>
      <c r="M23" s="19">
        <f t="shared" si="2"/>
        <v>1.0033333333333339</v>
      </c>
    </row>
    <row r="24" spans="1:13" ht="17.399999999999999" x14ac:dyDescent="0.35">
      <c r="A24" s="6" t="s">
        <v>667</v>
      </c>
      <c r="B24" s="6" t="s">
        <v>298</v>
      </c>
      <c r="C24" s="9">
        <v>9</v>
      </c>
      <c r="D24" s="9">
        <v>9</v>
      </c>
      <c r="E24" s="9">
        <v>9</v>
      </c>
      <c r="F24" s="9">
        <v>8</v>
      </c>
      <c r="G24" s="9">
        <v>8</v>
      </c>
      <c r="H24" s="9">
        <v>8</v>
      </c>
      <c r="I24" s="9">
        <v>9</v>
      </c>
      <c r="K24" s="9">
        <f t="shared" si="0"/>
        <v>8.3333333333333339</v>
      </c>
      <c r="L24" s="9">
        <f t="shared" si="1"/>
        <v>8</v>
      </c>
      <c r="M24" s="19">
        <f t="shared" si="2"/>
        <v>0.33333333333333393</v>
      </c>
    </row>
    <row r="25" spans="1:13" ht="17.399999999999999" x14ac:dyDescent="0.35">
      <c r="A25" s="6" t="s">
        <v>679</v>
      </c>
      <c r="B25" s="6" t="s">
        <v>294</v>
      </c>
      <c r="C25" s="9">
        <v>10</v>
      </c>
      <c r="D25" s="9">
        <v>10</v>
      </c>
      <c r="E25" s="9">
        <v>10</v>
      </c>
      <c r="F25" s="9">
        <v>10</v>
      </c>
      <c r="G25" s="9">
        <v>6</v>
      </c>
      <c r="H25" s="9">
        <v>6</v>
      </c>
      <c r="I25" s="9">
        <v>7</v>
      </c>
      <c r="K25" s="9">
        <f t="shared" si="0"/>
        <v>6.333333333333333</v>
      </c>
      <c r="L25" s="9">
        <f t="shared" si="1"/>
        <v>7.33</v>
      </c>
      <c r="M25" s="19">
        <f t="shared" si="2"/>
        <v>-0.99666666666666703</v>
      </c>
    </row>
    <row r="26" spans="1:13" ht="17.399999999999999" x14ac:dyDescent="0.35">
      <c r="A26" s="6" t="s">
        <v>668</v>
      </c>
      <c r="B26" s="6" t="s">
        <v>299</v>
      </c>
      <c r="C26" s="9">
        <v>16</v>
      </c>
      <c r="D26" s="9">
        <v>16</v>
      </c>
      <c r="E26" s="9">
        <v>16</v>
      </c>
      <c r="F26" s="9">
        <v>10</v>
      </c>
      <c r="G26" s="9">
        <v>10</v>
      </c>
      <c r="H26" s="9">
        <v>14</v>
      </c>
      <c r="I26" s="9">
        <v>14</v>
      </c>
      <c r="K26" s="9">
        <f t="shared" si="0"/>
        <v>12.666666666666666</v>
      </c>
      <c r="L26" s="9">
        <f t="shared" si="1"/>
        <v>11.33</v>
      </c>
      <c r="M26" s="19">
        <f t="shared" si="2"/>
        <v>1.336666666666666</v>
      </c>
    </row>
    <row r="27" spans="1:13" ht="17.399999999999999" x14ac:dyDescent="0.35">
      <c r="A27" s="6" t="s">
        <v>669</v>
      </c>
      <c r="B27" s="6" t="s">
        <v>295</v>
      </c>
      <c r="C27" s="9">
        <v>9</v>
      </c>
      <c r="D27" s="9">
        <v>9</v>
      </c>
      <c r="E27" s="9">
        <v>9</v>
      </c>
      <c r="F27" s="9">
        <v>9</v>
      </c>
      <c r="G27" s="9">
        <v>9</v>
      </c>
      <c r="H27" s="9">
        <v>7</v>
      </c>
      <c r="I27" s="9">
        <v>8</v>
      </c>
      <c r="K27" s="9">
        <f t="shared" si="0"/>
        <v>8</v>
      </c>
      <c r="L27" s="9">
        <f t="shared" si="1"/>
        <v>8.33</v>
      </c>
      <c r="M27" s="19">
        <f t="shared" si="2"/>
        <v>-0.33000000000000007</v>
      </c>
    </row>
    <row r="28" spans="1:13" ht="17.399999999999999" x14ac:dyDescent="0.35">
      <c r="A28" s="6" t="s">
        <v>670</v>
      </c>
      <c r="B28" s="6" t="s">
        <v>300</v>
      </c>
      <c r="C28" s="9">
        <v>14</v>
      </c>
      <c r="D28" s="9">
        <v>14</v>
      </c>
      <c r="E28" s="9">
        <v>10</v>
      </c>
      <c r="F28" s="9">
        <v>9</v>
      </c>
      <c r="G28" s="9">
        <v>9</v>
      </c>
      <c r="H28" s="9">
        <v>8</v>
      </c>
      <c r="I28" s="9">
        <v>8</v>
      </c>
      <c r="K28" s="9">
        <f t="shared" si="0"/>
        <v>8.3333333333333339</v>
      </c>
      <c r="L28" s="9">
        <f t="shared" si="1"/>
        <v>8.67</v>
      </c>
      <c r="M28" s="19">
        <f t="shared" si="2"/>
        <v>-0.336666666666666</v>
      </c>
    </row>
    <row r="29" spans="1:13" ht="17.399999999999999" x14ac:dyDescent="0.35">
      <c r="A29" s="6" t="s">
        <v>512</v>
      </c>
      <c r="B29" s="6" t="s">
        <v>210</v>
      </c>
      <c r="C29" s="9">
        <v>32</v>
      </c>
      <c r="D29" s="9">
        <v>32</v>
      </c>
      <c r="E29" s="9">
        <v>24</v>
      </c>
      <c r="F29" s="9">
        <v>26</v>
      </c>
      <c r="G29" s="9">
        <v>28</v>
      </c>
      <c r="H29" s="9">
        <v>23</v>
      </c>
      <c r="I29" s="9">
        <v>23</v>
      </c>
      <c r="K29" s="9">
        <f t="shared" si="0"/>
        <v>24.666666666666668</v>
      </c>
      <c r="L29" s="9">
        <f t="shared" si="1"/>
        <v>25.67</v>
      </c>
      <c r="M29" s="19">
        <f t="shared" si="2"/>
        <v>-1.0033333333333339</v>
      </c>
    </row>
    <row r="30" spans="1:13" ht="17.399999999999999" x14ac:dyDescent="0.35">
      <c r="A30" s="6" t="s">
        <v>671</v>
      </c>
      <c r="B30" s="6" t="s">
        <v>308</v>
      </c>
      <c r="C30" s="9">
        <v>52</v>
      </c>
      <c r="D30" s="9">
        <v>52</v>
      </c>
      <c r="E30" s="9">
        <v>47</v>
      </c>
      <c r="F30" s="9">
        <v>41</v>
      </c>
      <c r="G30" s="9">
        <v>37</v>
      </c>
      <c r="H30" s="9">
        <v>36</v>
      </c>
      <c r="I30" s="9">
        <v>38</v>
      </c>
      <c r="K30" s="9">
        <f t="shared" si="0"/>
        <v>37</v>
      </c>
      <c r="L30" s="9">
        <f t="shared" si="1"/>
        <v>38</v>
      </c>
      <c r="M30" s="19">
        <f t="shared" si="2"/>
        <v>-1</v>
      </c>
    </row>
    <row r="31" spans="1:13" ht="17.399999999999999" x14ac:dyDescent="0.35">
      <c r="A31" s="6" t="s">
        <v>672</v>
      </c>
      <c r="B31" s="6" t="s">
        <v>301</v>
      </c>
      <c r="C31" s="9">
        <v>11</v>
      </c>
      <c r="D31" s="9">
        <v>7</v>
      </c>
      <c r="E31" s="9">
        <v>7</v>
      </c>
      <c r="F31" s="9">
        <v>8</v>
      </c>
      <c r="G31" s="9">
        <v>7</v>
      </c>
      <c r="H31" s="9">
        <v>7</v>
      </c>
      <c r="I31" s="9">
        <v>8</v>
      </c>
      <c r="K31" s="9">
        <f t="shared" si="0"/>
        <v>7.333333333333333</v>
      </c>
      <c r="L31" s="9">
        <f t="shared" si="1"/>
        <v>7.33</v>
      </c>
      <c r="M31" s="19">
        <f t="shared" si="2"/>
        <v>3.3333333333329662E-3</v>
      </c>
    </row>
    <row r="32" spans="1:13" ht="17.399999999999999" x14ac:dyDescent="0.35">
      <c r="A32" s="6" t="s">
        <v>673</v>
      </c>
      <c r="B32" s="6" t="s">
        <v>302</v>
      </c>
      <c r="C32" s="9">
        <v>7</v>
      </c>
      <c r="D32" s="9">
        <v>7</v>
      </c>
      <c r="E32" s="9">
        <v>7</v>
      </c>
      <c r="F32" s="9">
        <v>8</v>
      </c>
      <c r="G32" s="9">
        <v>8</v>
      </c>
      <c r="H32" s="9">
        <v>8</v>
      </c>
      <c r="I32" s="9">
        <v>9</v>
      </c>
      <c r="K32" s="9">
        <f t="shared" si="0"/>
        <v>8.3333333333333339</v>
      </c>
      <c r="L32" s="9">
        <f t="shared" si="1"/>
        <v>8</v>
      </c>
      <c r="M32" s="19">
        <f t="shared" si="2"/>
        <v>0.33333333333333393</v>
      </c>
    </row>
    <row r="33" spans="1:13" ht="17.399999999999999" x14ac:dyDescent="0.35">
      <c r="A33" s="6" t="s">
        <v>674</v>
      </c>
      <c r="B33" s="6" t="s">
        <v>309</v>
      </c>
      <c r="C33" s="9">
        <v>42</v>
      </c>
      <c r="D33" s="9">
        <v>42</v>
      </c>
      <c r="E33" s="9">
        <v>42</v>
      </c>
      <c r="F33" s="9">
        <v>40</v>
      </c>
      <c r="G33" s="9">
        <v>37</v>
      </c>
      <c r="H33" s="9">
        <v>32</v>
      </c>
      <c r="I33" s="9">
        <v>27</v>
      </c>
      <c r="K33" s="9">
        <f t="shared" si="0"/>
        <v>32</v>
      </c>
      <c r="L33" s="9">
        <f t="shared" si="1"/>
        <v>36.33</v>
      </c>
      <c r="M33" s="19">
        <f t="shared" si="2"/>
        <v>-4.3299999999999983</v>
      </c>
    </row>
    <row r="34" spans="1:13" ht="17.399999999999999" x14ac:dyDescent="0.35">
      <c r="A34" s="6" t="s">
        <v>675</v>
      </c>
      <c r="B34" s="6" t="s">
        <v>516</v>
      </c>
      <c r="C34" s="9">
        <v>216.8</v>
      </c>
      <c r="D34" s="9">
        <v>216.8</v>
      </c>
      <c r="E34" s="9">
        <v>216.8</v>
      </c>
      <c r="F34" s="9">
        <v>174</v>
      </c>
      <c r="G34" s="9">
        <v>174</v>
      </c>
      <c r="H34" s="9">
        <v>211.9</v>
      </c>
      <c r="I34" s="9">
        <v>187</v>
      </c>
      <c r="K34" s="9">
        <f t="shared" si="0"/>
        <v>190.96666666666667</v>
      </c>
      <c r="L34" s="9">
        <f t="shared" si="1"/>
        <v>186.63</v>
      </c>
      <c r="M34" s="19">
        <f t="shared" si="2"/>
        <v>4.3366666666666731</v>
      </c>
    </row>
    <row r="35" spans="1:13" ht="17.399999999999999" x14ac:dyDescent="0.35">
      <c r="A35" s="6" t="s">
        <v>676</v>
      </c>
      <c r="B35" s="6" t="s">
        <v>311</v>
      </c>
      <c r="C35" s="9">
        <v>93</v>
      </c>
      <c r="D35" s="9">
        <v>89</v>
      </c>
      <c r="E35" s="9">
        <v>89</v>
      </c>
      <c r="F35" s="9">
        <v>90</v>
      </c>
      <c r="G35" s="9">
        <v>89</v>
      </c>
      <c r="H35" s="9">
        <v>57</v>
      </c>
      <c r="I35" s="9">
        <v>56</v>
      </c>
      <c r="K35" s="9">
        <f t="shared" si="0"/>
        <v>67.333333333333329</v>
      </c>
      <c r="L35" s="9">
        <f t="shared" si="1"/>
        <v>78.67</v>
      </c>
      <c r="M35" s="19">
        <f t="shared" si="2"/>
        <v>-11.336666666666673</v>
      </c>
    </row>
    <row r="36" spans="1:13" ht="17.399999999999999" x14ac:dyDescent="0.35">
      <c r="A36" s="6" t="s">
        <v>513</v>
      </c>
      <c r="B36" s="6" t="s">
        <v>201</v>
      </c>
      <c r="C36" s="9">
        <v>53</v>
      </c>
      <c r="D36" s="9">
        <v>54</v>
      </c>
      <c r="E36" s="9">
        <v>54</v>
      </c>
      <c r="F36" s="9">
        <v>58</v>
      </c>
      <c r="G36" s="9">
        <v>56</v>
      </c>
      <c r="H36" s="9">
        <v>59</v>
      </c>
      <c r="I36" s="9">
        <v>64</v>
      </c>
      <c r="K36" s="9">
        <f t="shared" si="0"/>
        <v>59.666666666666664</v>
      </c>
      <c r="L36" s="9">
        <f t="shared" si="1"/>
        <v>57.67</v>
      </c>
      <c r="M36" s="19">
        <f t="shared" si="2"/>
        <v>1.9966666666666626</v>
      </c>
    </row>
    <row r="37" spans="1:13" ht="17.399999999999999" x14ac:dyDescent="0.35">
      <c r="A37" s="6" t="s">
        <v>514</v>
      </c>
      <c r="B37" s="6" t="s">
        <v>211</v>
      </c>
      <c r="C37" s="9">
        <v>6</v>
      </c>
      <c r="D37" s="9">
        <v>6</v>
      </c>
      <c r="E37" s="9">
        <v>6</v>
      </c>
      <c r="F37" s="9">
        <v>6</v>
      </c>
      <c r="G37" s="9">
        <v>6</v>
      </c>
      <c r="H37" s="9">
        <v>5</v>
      </c>
      <c r="I37" s="9">
        <v>5</v>
      </c>
      <c r="K37" s="9">
        <f t="shared" si="0"/>
        <v>5.333333333333333</v>
      </c>
      <c r="L37" s="9">
        <f t="shared" si="1"/>
        <v>5.67</v>
      </c>
      <c r="M37" s="19">
        <f t="shared" si="2"/>
        <v>-0.33666666666666689</v>
      </c>
    </row>
    <row r="38" spans="1:13" ht="17.399999999999999" x14ac:dyDescent="0.35">
      <c r="A38" s="6" t="s">
        <v>677</v>
      </c>
      <c r="B38" s="6" t="s">
        <v>303</v>
      </c>
      <c r="C38" s="9">
        <v>10</v>
      </c>
      <c r="D38" s="9">
        <v>10</v>
      </c>
      <c r="E38" s="9">
        <v>10</v>
      </c>
      <c r="F38" s="9">
        <v>10</v>
      </c>
      <c r="G38" s="9">
        <v>10</v>
      </c>
      <c r="H38" s="9">
        <v>11</v>
      </c>
      <c r="I38" s="9">
        <v>11</v>
      </c>
      <c r="K38" s="9">
        <f t="shared" si="0"/>
        <v>10.666666666666666</v>
      </c>
      <c r="L38" s="9">
        <f t="shared" si="1"/>
        <v>10.33</v>
      </c>
      <c r="M38" s="19">
        <f t="shared" si="2"/>
        <v>0.336666666666666</v>
      </c>
    </row>
    <row r="39" spans="1:13" ht="17.399999999999999" x14ac:dyDescent="0.35">
      <c r="A39" s="6" t="s">
        <v>515</v>
      </c>
      <c r="B39" s="6" t="s">
        <v>202</v>
      </c>
      <c r="C39" s="9">
        <v>88</v>
      </c>
      <c r="D39" s="9">
        <v>81</v>
      </c>
      <c r="E39" s="9">
        <v>81</v>
      </c>
      <c r="F39" s="9">
        <v>52</v>
      </c>
      <c r="G39" s="9">
        <v>59</v>
      </c>
      <c r="H39" s="9">
        <v>57</v>
      </c>
      <c r="I39" s="9">
        <v>58</v>
      </c>
      <c r="K39" s="9">
        <f t="shared" si="0"/>
        <v>58</v>
      </c>
      <c r="L39" s="9">
        <f t="shared" si="1"/>
        <v>56</v>
      </c>
      <c r="M39" s="19">
        <f t="shared" si="2"/>
        <v>2</v>
      </c>
    </row>
    <row r="40" spans="1:13" ht="17.399999999999999" x14ac:dyDescent="0.35">
      <c r="A40" s="6" t="s">
        <v>678</v>
      </c>
      <c r="B40" s="6" t="s">
        <v>304</v>
      </c>
      <c r="C40" s="9">
        <v>16</v>
      </c>
      <c r="D40" s="9">
        <v>16</v>
      </c>
      <c r="E40" s="9">
        <v>16</v>
      </c>
      <c r="F40" s="9">
        <v>16</v>
      </c>
      <c r="G40" s="9">
        <v>14</v>
      </c>
      <c r="H40" s="9">
        <v>16</v>
      </c>
      <c r="I40" s="9">
        <v>15</v>
      </c>
      <c r="K40" s="9">
        <f t="shared" si="0"/>
        <v>15</v>
      </c>
      <c r="L40" s="9">
        <f t="shared" si="1"/>
        <v>15.33</v>
      </c>
      <c r="M40" s="19">
        <f t="shared" si="2"/>
        <v>-0.33000000000000007</v>
      </c>
    </row>
    <row r="41" spans="1:13" ht="17.399999999999999" x14ac:dyDescent="0.35">
      <c r="A41" s="6"/>
      <c r="B41" s="6"/>
      <c r="C41" s="22">
        <f t="shared" ref="C41:G41" si="3">SUM(C5:C40)</f>
        <v>1318.5</v>
      </c>
      <c r="D41" s="22">
        <f t="shared" si="3"/>
        <v>1299.5</v>
      </c>
      <c r="E41" s="22">
        <f t="shared" si="3"/>
        <v>1228.8</v>
      </c>
      <c r="F41" s="22">
        <f t="shared" si="3"/>
        <v>1109</v>
      </c>
      <c r="G41" s="22">
        <f t="shared" si="3"/>
        <v>1101</v>
      </c>
      <c r="H41" s="22">
        <f t="shared" ref="H41:I41" si="4">SUM(H5:H40)</f>
        <v>1103.6999999999998</v>
      </c>
      <c r="I41" s="22">
        <f t="shared" si="4"/>
        <v>1094.5900000000001</v>
      </c>
      <c r="K41" s="20">
        <f>SUM(K5:K40)</f>
        <v>1099.7633333333335</v>
      </c>
      <c r="L41" s="20">
        <f>SUM(L5:L40)</f>
        <v>1104.56</v>
      </c>
      <c r="M41" s="21">
        <f t="shared" ref="M41" si="5">K41-L41</f>
        <v>-4.7966666666663968</v>
      </c>
    </row>
    <row r="42" spans="1:13" ht="17.399999999999999" x14ac:dyDescent="0.35">
      <c r="A42" s="6"/>
      <c r="B42" s="5"/>
    </row>
    <row r="43" spans="1:13" ht="17.399999999999999" x14ac:dyDescent="0.35">
      <c r="A43" s="5"/>
      <c r="B43" s="6"/>
    </row>
    <row r="44" spans="1:13" ht="17.399999999999999" x14ac:dyDescent="0.35">
      <c r="A44" s="5"/>
      <c r="B44" s="13"/>
    </row>
    <row r="45" spans="1:13" ht="17.399999999999999" x14ac:dyDescent="0.35">
      <c r="A45" s="5"/>
      <c r="B45" s="6"/>
      <c r="H45" s="24"/>
    </row>
  </sheetData>
  <mergeCells count="2">
    <mergeCell ref="K2:M2"/>
    <mergeCell ref="C2:I2"/>
  </mergeCells>
  <phoneticPr fontId="8" type="noConversion"/>
  <dataValidations count="1">
    <dataValidation type="textLength" errorStyle="information" allowBlank="1" showInputMessage="1" showErrorMessage="1" error="XLBVal:8=Hart-Ireson_x000d__x000a_" sqref="D5:D40" xr:uid="{00000000-0002-0000-0500-000000000000}">
      <formula1>0</formula1>
      <formula2>300</formula2>
    </dataValidation>
  </dataValidations>
  <pageMargins left="0.51181102362204722" right="0.51181102362204722" top="0.74803149606299213" bottom="0.35433070866141736" header="0.31496062992125984" footer="0.31496062992125984"/>
  <pageSetup paperSize="9" scale="64" orientation="landscape" r:id="rId1"/>
  <headerFooter>
    <oddHeader>&amp;C&amp;"-,Bold"&amp;16Diocese of Exeter
Participant Figures for 2018 - 2023</oddHeader>
  </headerFooter>
  <customProperties>
    <customPr name="QAA_DRILLPATH_NODE_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tabColor theme="7" tint="0.59999389629810485"/>
    <pageSetUpPr fitToPage="1"/>
  </sheetPr>
  <dimension ref="A1:M27"/>
  <sheetViews>
    <sheetView zoomScale="70" zoomScaleNormal="70" workbookViewId="0">
      <pane xSplit="2" ySplit="3" topLeftCell="C4" activePane="bottomRight" state="frozen"/>
      <selection activeCell="K18" sqref="K18"/>
      <selection pane="topRight" activeCell="K18" sqref="K18"/>
      <selection pane="bottomLeft" activeCell="K18" sqref="K18"/>
      <selection pane="bottomRight" activeCell="I22" sqref="I22"/>
    </sheetView>
  </sheetViews>
  <sheetFormatPr defaultRowHeight="13.2" x14ac:dyDescent="0.25"/>
  <cols>
    <col min="1" max="1" width="13.6640625" customWidth="1"/>
    <col min="2" max="2" width="59.44140625" customWidth="1"/>
    <col min="3" max="3" width="15.5546875" customWidth="1"/>
    <col min="4" max="5" width="15.33203125" customWidth="1"/>
    <col min="6" max="9" width="16.109375" customWidth="1"/>
    <col min="10" max="10" width="3.21875" customWidth="1"/>
    <col min="11" max="11" width="14.88671875" customWidth="1"/>
    <col min="12" max="12" width="16.44140625" customWidth="1"/>
    <col min="13" max="13" width="14.88671875" customWidth="1"/>
  </cols>
  <sheetData>
    <row r="1" spans="1:13" ht="29.25" customHeight="1" x14ac:dyDescent="0.4">
      <c r="A1" s="26" t="s">
        <v>22</v>
      </c>
      <c r="B1" s="3"/>
    </row>
    <row r="2" spans="1:13" ht="54" customHeight="1" x14ac:dyDescent="0.35">
      <c r="A2" s="5"/>
      <c r="B2" s="3"/>
      <c r="C2" s="48" t="s">
        <v>1047</v>
      </c>
      <c r="D2" s="49"/>
      <c r="E2" s="49"/>
      <c r="F2" s="49"/>
      <c r="G2" s="49"/>
      <c r="H2" s="49"/>
      <c r="I2" s="50"/>
      <c r="K2" s="39" t="s">
        <v>1046</v>
      </c>
      <c r="L2" s="40"/>
      <c r="M2" s="41"/>
    </row>
    <row r="3" spans="1:13" s="1" customFormat="1" ht="36" x14ac:dyDescent="0.25">
      <c r="A3" s="4" t="s">
        <v>495</v>
      </c>
      <c r="B3" s="4" t="s">
        <v>0</v>
      </c>
      <c r="C3" s="25">
        <v>2019</v>
      </c>
      <c r="D3" s="25">
        <v>2020</v>
      </c>
      <c r="E3" s="25">
        <v>2021</v>
      </c>
      <c r="F3" s="25">
        <v>2022</v>
      </c>
      <c r="G3" s="25">
        <v>2023</v>
      </c>
      <c r="H3" s="25">
        <v>2024</v>
      </c>
      <c r="I3" s="25">
        <v>2025</v>
      </c>
      <c r="K3" s="25">
        <v>2026</v>
      </c>
      <c r="L3" s="25">
        <v>2025</v>
      </c>
      <c r="M3" s="18" t="s">
        <v>1021</v>
      </c>
    </row>
    <row r="4" spans="1:13" ht="17.399999999999999" x14ac:dyDescent="0.35">
      <c r="B4" s="6"/>
      <c r="M4" s="17"/>
    </row>
    <row r="5" spans="1:13" ht="17.399999999999999" x14ac:dyDescent="0.35">
      <c r="A5" s="6" t="s">
        <v>680</v>
      </c>
      <c r="B5" s="6" t="s">
        <v>23</v>
      </c>
      <c r="C5" s="9">
        <v>31</v>
      </c>
      <c r="D5" s="9">
        <v>31</v>
      </c>
      <c r="E5" s="9">
        <v>19</v>
      </c>
      <c r="F5" s="9">
        <v>18</v>
      </c>
      <c r="G5" s="9">
        <v>18</v>
      </c>
      <c r="H5" s="9">
        <v>18</v>
      </c>
      <c r="I5" s="9">
        <v>17</v>
      </c>
      <c r="K5" s="9">
        <f>AVERAGE(G5:I5)</f>
        <v>17.666666666666668</v>
      </c>
      <c r="L5" s="9">
        <f>ROUND(AVERAGE(F5:H5),2)</f>
        <v>18</v>
      </c>
      <c r="M5" s="19">
        <f>K5-L5</f>
        <v>-0.33333333333333215</v>
      </c>
    </row>
    <row r="6" spans="1:13" ht="17.399999999999999" x14ac:dyDescent="0.35">
      <c r="A6" s="6" t="s">
        <v>681</v>
      </c>
      <c r="B6" s="6" t="s">
        <v>24</v>
      </c>
      <c r="C6" s="9">
        <v>16</v>
      </c>
      <c r="D6" s="9">
        <v>16</v>
      </c>
      <c r="E6" s="9">
        <v>20</v>
      </c>
      <c r="F6" s="9">
        <v>20</v>
      </c>
      <c r="G6" s="9">
        <v>20</v>
      </c>
      <c r="H6" s="9">
        <v>18</v>
      </c>
      <c r="I6" s="9">
        <v>16</v>
      </c>
      <c r="K6" s="9">
        <f t="shared" ref="K6:K21" si="0">AVERAGE(G6:I6)</f>
        <v>18</v>
      </c>
      <c r="L6" s="9">
        <f t="shared" ref="L6:L21" si="1">ROUND(AVERAGE(F6:H6),2)</f>
        <v>19.329999999999998</v>
      </c>
      <c r="M6" s="19">
        <f t="shared" ref="M6:M21" si="2">K6-L6</f>
        <v>-1.3299999999999983</v>
      </c>
    </row>
    <row r="7" spans="1:13" ht="17.399999999999999" x14ac:dyDescent="0.35">
      <c r="A7" s="6" t="s">
        <v>682</v>
      </c>
      <c r="B7" s="6" t="s">
        <v>32</v>
      </c>
      <c r="C7" s="9">
        <v>59</v>
      </c>
      <c r="D7" s="9">
        <v>67</v>
      </c>
      <c r="E7" s="9">
        <v>67</v>
      </c>
      <c r="F7" s="9">
        <v>61</v>
      </c>
      <c r="G7" s="9">
        <v>60</v>
      </c>
      <c r="H7" s="9">
        <v>44</v>
      </c>
      <c r="I7" s="9">
        <v>48</v>
      </c>
      <c r="K7" s="9">
        <f t="shared" si="0"/>
        <v>50.666666666666664</v>
      </c>
      <c r="L7" s="9">
        <f t="shared" si="1"/>
        <v>55</v>
      </c>
      <c r="M7" s="19">
        <f t="shared" si="2"/>
        <v>-4.3333333333333357</v>
      </c>
    </row>
    <row r="8" spans="1:13" ht="17.399999999999999" x14ac:dyDescent="0.35">
      <c r="A8" s="6" t="s">
        <v>683</v>
      </c>
      <c r="B8" s="6" t="s">
        <v>33</v>
      </c>
      <c r="C8" s="9">
        <v>165</v>
      </c>
      <c r="D8" s="9">
        <v>152</v>
      </c>
      <c r="E8" s="9">
        <v>152</v>
      </c>
      <c r="F8" s="9">
        <v>134</v>
      </c>
      <c r="G8" s="9">
        <v>136</v>
      </c>
      <c r="H8" s="9">
        <v>145</v>
      </c>
      <c r="I8" s="9">
        <v>144</v>
      </c>
      <c r="K8" s="9">
        <f t="shared" si="0"/>
        <v>141.66666666666666</v>
      </c>
      <c r="L8" s="9">
        <f t="shared" si="1"/>
        <v>138.33000000000001</v>
      </c>
      <c r="M8" s="19">
        <f t="shared" si="2"/>
        <v>3.3366666666666447</v>
      </c>
    </row>
    <row r="9" spans="1:13" ht="17.399999999999999" x14ac:dyDescent="0.35">
      <c r="A9" s="6" t="s">
        <v>684</v>
      </c>
      <c r="B9" s="6" t="s">
        <v>25</v>
      </c>
      <c r="C9" s="9">
        <v>13</v>
      </c>
      <c r="D9" s="9">
        <v>13</v>
      </c>
      <c r="E9" s="9">
        <v>13</v>
      </c>
      <c r="F9" s="9">
        <v>11</v>
      </c>
      <c r="G9" s="9">
        <v>10</v>
      </c>
      <c r="H9" s="9">
        <v>12</v>
      </c>
      <c r="I9" s="9">
        <v>13</v>
      </c>
      <c r="K9" s="9">
        <f t="shared" si="0"/>
        <v>11.666666666666666</v>
      </c>
      <c r="L9" s="9">
        <f t="shared" si="1"/>
        <v>11</v>
      </c>
      <c r="M9" s="19">
        <f t="shared" si="2"/>
        <v>0.66666666666666607</v>
      </c>
    </row>
    <row r="10" spans="1:13" ht="17.399999999999999" x14ac:dyDescent="0.35">
      <c r="A10" s="6" t="s">
        <v>685</v>
      </c>
      <c r="B10" s="6" t="s">
        <v>26</v>
      </c>
      <c r="C10" s="9">
        <v>8</v>
      </c>
      <c r="D10" s="9">
        <v>8</v>
      </c>
      <c r="E10" s="9">
        <v>8</v>
      </c>
      <c r="F10" s="9">
        <v>7</v>
      </c>
      <c r="G10" s="9">
        <v>4</v>
      </c>
      <c r="H10" s="9">
        <v>6</v>
      </c>
      <c r="I10" s="9">
        <v>7</v>
      </c>
      <c r="K10" s="9">
        <f t="shared" si="0"/>
        <v>5.666666666666667</v>
      </c>
      <c r="L10" s="9">
        <f t="shared" si="1"/>
        <v>5.67</v>
      </c>
      <c r="M10" s="19">
        <f t="shared" si="2"/>
        <v>-3.3333333333329662E-3</v>
      </c>
    </row>
    <row r="11" spans="1:13" ht="17.399999999999999" x14ac:dyDescent="0.35">
      <c r="A11" s="6" t="s">
        <v>686</v>
      </c>
      <c r="B11" s="6" t="s">
        <v>27</v>
      </c>
      <c r="C11" s="9">
        <v>11</v>
      </c>
      <c r="D11" s="9">
        <v>11</v>
      </c>
      <c r="E11" s="9">
        <v>7</v>
      </c>
      <c r="F11" s="9">
        <v>8</v>
      </c>
      <c r="G11" s="9">
        <v>8</v>
      </c>
      <c r="H11" s="9">
        <v>8</v>
      </c>
      <c r="I11" s="9">
        <v>9</v>
      </c>
      <c r="K11" s="9">
        <f t="shared" si="0"/>
        <v>8.3333333333333339</v>
      </c>
      <c r="L11" s="9">
        <f t="shared" si="1"/>
        <v>8</v>
      </c>
      <c r="M11" s="19">
        <f t="shared" si="2"/>
        <v>0.33333333333333393</v>
      </c>
    </row>
    <row r="12" spans="1:13" ht="17.399999999999999" x14ac:dyDescent="0.35">
      <c r="A12" s="6" t="s">
        <v>687</v>
      </c>
      <c r="B12" s="6" t="s">
        <v>28</v>
      </c>
      <c r="C12" s="9">
        <v>32</v>
      </c>
      <c r="D12" s="9">
        <v>32</v>
      </c>
      <c r="E12" s="9">
        <v>24</v>
      </c>
      <c r="F12" s="9">
        <v>27</v>
      </c>
      <c r="G12" s="9">
        <v>32</v>
      </c>
      <c r="H12" s="9">
        <v>31</v>
      </c>
      <c r="I12" s="9">
        <v>34</v>
      </c>
      <c r="K12" s="9">
        <f t="shared" si="0"/>
        <v>32.333333333333336</v>
      </c>
      <c r="L12" s="9">
        <f t="shared" si="1"/>
        <v>30</v>
      </c>
      <c r="M12" s="19">
        <f t="shared" si="2"/>
        <v>2.3333333333333357</v>
      </c>
    </row>
    <row r="13" spans="1:13" ht="17.399999999999999" x14ac:dyDescent="0.35">
      <c r="A13" s="6" t="s">
        <v>688</v>
      </c>
      <c r="B13" s="6" t="s">
        <v>34</v>
      </c>
      <c r="C13" s="9">
        <v>7</v>
      </c>
      <c r="D13" s="9">
        <v>5</v>
      </c>
      <c r="E13" s="9">
        <v>5</v>
      </c>
      <c r="F13" s="9">
        <v>8</v>
      </c>
      <c r="G13" s="9">
        <v>8</v>
      </c>
      <c r="H13" s="9">
        <v>8</v>
      </c>
      <c r="I13" s="9">
        <v>11</v>
      </c>
      <c r="K13" s="9">
        <f t="shared" si="0"/>
        <v>9</v>
      </c>
      <c r="L13" s="9">
        <f t="shared" si="1"/>
        <v>8</v>
      </c>
      <c r="M13" s="19">
        <f t="shared" si="2"/>
        <v>1</v>
      </c>
    </row>
    <row r="14" spans="1:13" ht="17.399999999999999" x14ac:dyDescent="0.35">
      <c r="A14" s="6" t="s">
        <v>689</v>
      </c>
      <c r="B14" s="6" t="s">
        <v>35</v>
      </c>
      <c r="C14" s="9">
        <v>17</v>
      </c>
      <c r="D14" s="9">
        <v>17</v>
      </c>
      <c r="E14" s="9">
        <v>15</v>
      </c>
      <c r="F14" s="9">
        <v>12</v>
      </c>
      <c r="G14" s="9">
        <v>12</v>
      </c>
      <c r="H14" s="9">
        <v>12</v>
      </c>
      <c r="I14" s="9">
        <v>11</v>
      </c>
      <c r="K14" s="9">
        <f t="shared" si="0"/>
        <v>11.666666666666666</v>
      </c>
      <c r="L14" s="9">
        <f t="shared" si="1"/>
        <v>12</v>
      </c>
      <c r="M14" s="19">
        <f t="shared" si="2"/>
        <v>-0.33333333333333393</v>
      </c>
    </row>
    <row r="15" spans="1:13" ht="17.399999999999999" x14ac:dyDescent="0.35">
      <c r="A15" s="6" t="s">
        <v>690</v>
      </c>
      <c r="B15" s="6" t="s">
        <v>36</v>
      </c>
      <c r="C15" s="9">
        <v>8</v>
      </c>
      <c r="D15" s="9">
        <v>8</v>
      </c>
      <c r="E15" s="9">
        <v>8</v>
      </c>
      <c r="F15" s="9">
        <v>5</v>
      </c>
      <c r="G15" s="9">
        <v>5</v>
      </c>
      <c r="H15" s="9">
        <v>0</v>
      </c>
      <c r="I15" s="9">
        <v>0</v>
      </c>
      <c r="K15" s="9">
        <f t="shared" si="0"/>
        <v>1.6666666666666667</v>
      </c>
      <c r="L15" s="9">
        <f t="shared" si="1"/>
        <v>3.33</v>
      </c>
      <c r="M15" s="19">
        <f t="shared" si="2"/>
        <v>-1.6633333333333333</v>
      </c>
    </row>
    <row r="16" spans="1:13" ht="17.399999999999999" x14ac:dyDescent="0.35">
      <c r="A16" s="6" t="s">
        <v>691</v>
      </c>
      <c r="B16" s="6" t="s">
        <v>552</v>
      </c>
      <c r="C16" s="9">
        <v>45</v>
      </c>
      <c r="D16" s="9">
        <v>45</v>
      </c>
      <c r="E16" s="9">
        <v>45</v>
      </c>
      <c r="F16" s="9">
        <v>45</v>
      </c>
      <c r="G16" s="9">
        <v>46</v>
      </c>
      <c r="H16" s="9">
        <v>38</v>
      </c>
      <c r="I16" s="9">
        <v>38</v>
      </c>
      <c r="K16" s="9">
        <f t="shared" si="0"/>
        <v>40.666666666666664</v>
      </c>
      <c r="L16" s="9">
        <f t="shared" si="1"/>
        <v>43</v>
      </c>
      <c r="M16" s="19">
        <f t="shared" si="2"/>
        <v>-2.3333333333333357</v>
      </c>
    </row>
    <row r="17" spans="1:13" ht="17.399999999999999" x14ac:dyDescent="0.35">
      <c r="A17" s="6" t="s">
        <v>692</v>
      </c>
      <c r="B17" s="6" t="s">
        <v>29</v>
      </c>
      <c r="C17" s="9">
        <v>18</v>
      </c>
      <c r="D17" s="9">
        <v>18</v>
      </c>
      <c r="E17" s="9">
        <v>12</v>
      </c>
      <c r="F17" s="9">
        <v>12</v>
      </c>
      <c r="G17" s="9">
        <v>12</v>
      </c>
      <c r="H17" s="9">
        <v>12</v>
      </c>
      <c r="I17" s="9">
        <v>12</v>
      </c>
      <c r="K17" s="9">
        <f t="shared" si="0"/>
        <v>12</v>
      </c>
      <c r="L17" s="9">
        <f t="shared" si="1"/>
        <v>12</v>
      </c>
      <c r="M17" s="19">
        <f t="shared" si="2"/>
        <v>0</v>
      </c>
    </row>
    <row r="18" spans="1:13" ht="17.399999999999999" x14ac:dyDescent="0.35">
      <c r="A18" s="6" t="s">
        <v>693</v>
      </c>
      <c r="B18" s="6" t="s">
        <v>37</v>
      </c>
      <c r="C18" s="9">
        <v>14</v>
      </c>
      <c r="D18" s="9">
        <v>15</v>
      </c>
      <c r="E18" s="9">
        <v>15</v>
      </c>
      <c r="F18" s="9">
        <v>10.25</v>
      </c>
      <c r="G18" s="9">
        <v>9</v>
      </c>
      <c r="H18" s="9">
        <v>9</v>
      </c>
      <c r="I18" s="9">
        <v>9</v>
      </c>
      <c r="K18" s="9">
        <f t="shared" si="0"/>
        <v>9</v>
      </c>
      <c r="L18" s="9">
        <f t="shared" si="1"/>
        <v>9.42</v>
      </c>
      <c r="M18" s="19">
        <f t="shared" si="2"/>
        <v>-0.41999999999999993</v>
      </c>
    </row>
    <row r="19" spans="1:13" ht="17.399999999999999" x14ac:dyDescent="0.35">
      <c r="A19" s="6" t="s">
        <v>694</v>
      </c>
      <c r="B19" s="6" t="s">
        <v>30</v>
      </c>
      <c r="C19" s="9">
        <v>10</v>
      </c>
      <c r="D19" s="9">
        <v>10</v>
      </c>
      <c r="E19" s="9">
        <v>10</v>
      </c>
      <c r="F19" s="9">
        <v>10</v>
      </c>
      <c r="G19" s="9">
        <v>10</v>
      </c>
      <c r="H19" s="9">
        <v>7</v>
      </c>
      <c r="I19" s="9">
        <v>7</v>
      </c>
      <c r="K19" s="9">
        <f t="shared" si="0"/>
        <v>8</v>
      </c>
      <c r="L19" s="9">
        <f t="shared" si="1"/>
        <v>9</v>
      </c>
      <c r="M19" s="19">
        <f t="shared" si="2"/>
        <v>-1</v>
      </c>
    </row>
    <row r="20" spans="1:13" ht="17.399999999999999" x14ac:dyDescent="0.35">
      <c r="A20" s="6" t="s">
        <v>553</v>
      </c>
      <c r="B20" s="6" t="s">
        <v>554</v>
      </c>
      <c r="C20" s="9">
        <v>46</v>
      </c>
      <c r="D20" s="9">
        <v>26</v>
      </c>
      <c r="E20" s="9">
        <v>26</v>
      </c>
      <c r="F20" s="9">
        <v>31</v>
      </c>
      <c r="G20" s="9">
        <v>33</v>
      </c>
      <c r="H20" s="9">
        <v>30</v>
      </c>
      <c r="I20" s="9">
        <v>32</v>
      </c>
      <c r="K20" s="9">
        <f t="shared" si="0"/>
        <v>31.666666666666668</v>
      </c>
      <c r="L20" s="9">
        <f t="shared" si="1"/>
        <v>31.33</v>
      </c>
      <c r="M20" s="19">
        <f t="shared" si="2"/>
        <v>0.33666666666666956</v>
      </c>
    </row>
    <row r="21" spans="1:13" ht="17.399999999999999" x14ac:dyDescent="0.35">
      <c r="A21" s="6" t="s">
        <v>695</v>
      </c>
      <c r="B21" s="6" t="s">
        <v>31</v>
      </c>
      <c r="C21" s="9">
        <v>22</v>
      </c>
      <c r="D21" s="9">
        <v>22</v>
      </c>
      <c r="E21" s="9">
        <v>22</v>
      </c>
      <c r="F21" s="9">
        <v>18</v>
      </c>
      <c r="G21" s="9">
        <v>18</v>
      </c>
      <c r="H21" s="9">
        <v>18</v>
      </c>
      <c r="I21" s="9">
        <v>17</v>
      </c>
      <c r="K21" s="9">
        <f t="shared" si="0"/>
        <v>17.666666666666668</v>
      </c>
      <c r="L21" s="9">
        <f t="shared" si="1"/>
        <v>18</v>
      </c>
      <c r="M21" s="19">
        <f t="shared" si="2"/>
        <v>-0.33333333333333215</v>
      </c>
    </row>
    <row r="22" spans="1:13" ht="17.399999999999999" x14ac:dyDescent="0.35">
      <c r="A22" s="6"/>
      <c r="B22" s="6"/>
      <c r="C22" s="22">
        <f t="shared" ref="C22:G22" si="3">SUM(C5:C21)</f>
        <v>522</v>
      </c>
      <c r="D22" s="22">
        <f>SUM(D5:D21)</f>
        <v>496</v>
      </c>
      <c r="E22" s="22">
        <f t="shared" si="3"/>
        <v>468</v>
      </c>
      <c r="F22" s="22">
        <f t="shared" si="3"/>
        <v>437.25</v>
      </c>
      <c r="G22" s="22">
        <f t="shared" si="3"/>
        <v>441</v>
      </c>
      <c r="H22" s="22">
        <f t="shared" ref="H22:I22" si="4">SUM(H5:H21)</f>
        <v>416</v>
      </c>
      <c r="I22" s="22">
        <f t="shared" si="4"/>
        <v>425</v>
      </c>
      <c r="K22" s="20">
        <f>SUM(K5:K21)</f>
        <v>427.33333333333343</v>
      </c>
      <c r="L22" s="20">
        <f>SUM(L5:L21)</f>
        <v>431.41</v>
      </c>
      <c r="M22" s="21">
        <f t="shared" ref="M22" si="5">K22-L22</f>
        <v>-4.0766666666665969</v>
      </c>
    </row>
    <row r="23" spans="1:13" ht="17.399999999999999" x14ac:dyDescent="0.35">
      <c r="A23" s="6"/>
      <c r="B23" s="6"/>
      <c r="C23" s="7"/>
    </row>
    <row r="24" spans="1:13" ht="17.399999999999999" x14ac:dyDescent="0.35">
      <c r="A24" s="6"/>
      <c r="B24" s="5"/>
    </row>
    <row r="25" spans="1:13" ht="18.75" customHeight="1" x14ac:dyDescent="0.35">
      <c r="A25" s="5"/>
      <c r="B25" s="6"/>
    </row>
    <row r="26" spans="1:13" ht="17.399999999999999" x14ac:dyDescent="0.35">
      <c r="A26" s="5"/>
      <c r="B26" s="13"/>
    </row>
    <row r="27" spans="1:13" ht="17.399999999999999" x14ac:dyDescent="0.35">
      <c r="A27" s="5"/>
      <c r="B27" s="6"/>
    </row>
  </sheetData>
  <mergeCells count="2">
    <mergeCell ref="K2:M2"/>
    <mergeCell ref="C2:I2"/>
  </mergeCells>
  <phoneticPr fontId="8" type="noConversion"/>
  <dataValidations count="1">
    <dataValidation type="textLength" errorStyle="information" allowBlank="1" showInputMessage="1" showErrorMessage="1" error="XLBVal:8=Hart-Ireson_x000d__x000a_" sqref="D5:D21" xr:uid="{00000000-0002-0000-0600-000000000000}">
      <formula1>0</formula1>
      <formula2>300</formula2>
    </dataValidation>
  </dataValidations>
  <pageMargins left="0.51181102362204722" right="0.51181102362204722" top="0.74803149606299213" bottom="0.35433070866141736" header="0.31496062992125984" footer="0.31496062992125984"/>
  <pageSetup paperSize="9" scale="64" orientation="landscape" r:id="rId1"/>
  <headerFooter>
    <oddHeader>&amp;C&amp;"-,Bold"&amp;16Diocese of Exeter
Participant Figures for 2018 - 2023</oddHeader>
  </headerFooter>
  <rowBreaks count="1" manualBreakCount="1">
    <brk id="25" max="4" man="1"/>
  </rowBreaks>
  <customProperties>
    <customPr name="QAA_DRILLPATH_NODE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WorkbookDrillPathInfo xmlns:xsi="http://www.w3.org/2001/XMLSchema-instance" xmlns:xsd="http://www.w3.org/2001/XMLSchema" xmlns="http://www.infor.com/qaa/DrillPath">
  <CurrentDrillPath>
    <DrillPathNode AnalysisType="NONE" Id="10c472fd-e5c4-4979-b60a-65c83ff5a05d" Name="Contents" HandleSummaryReportOnly="false">
      <SuppressZero>false</SuppressZero>
      <Children/>
    </DrillPathNode>
    <DrillPathNode AnalysisType="NONE" Id="465adb92-423c-4842-b266-5d317af58214" Name="Aylesbeare" HandleSummaryReportOnly="false">
      <SuppressZero>false</SuppressZero>
      <Children/>
    </DrillPathNode>
    <DrillPathNode AnalysisType="NONE" Id="c214b896-21ac-4020-b0ef-37235d2edf35" Name="Barnstaple" HandleSummaryReportOnly="false">
      <SuppressZero>false</SuppressZero>
      <Children/>
    </DrillPathNode>
    <DrillPathNode AnalysisType="NONE" Id="14bf1ac9-3eb0-4d4e-980f-f78e0b51c9fd" Name="Cadbury" HandleSummaryReportOnly="false">
      <SuppressZero>false</SuppressZero>
      <Children/>
    </DrillPathNode>
    <DrillPathNode AnalysisType="NONE" Id="8e3a9537-24cc-4776-afa5-3fd7b74db65d" Name="Christianity" HandleSummaryReportOnly="false">
      <SuppressZero>false</SuppressZero>
      <Children/>
    </DrillPathNode>
    <DrillPathNode AnalysisType="NONE" Id="88130fac-8ca3-4da5-b520-168cf1a987f6" Name="Cullompton &amp; Tiverton" HandleSummaryReportOnly="false">
      <SuppressZero>false</SuppressZero>
      <Children/>
    </DrillPathNode>
    <DrillPathNode AnalysisType="NONE" Id="5fe619c1-3cd8-4c67-9d98-6e665dff3af2" Name="Hartland" HandleSummaryReportOnly="false">
      <SuppressZero>false</SuppressZero>
      <Children/>
    </DrillPathNode>
    <DrillPathNode AnalysisType="NONE" Id="02c7e94b-31ff-4ce4-b5af-96ea55ad2761" Name="Holsworthy" HandleSummaryReportOnly="false">
      <SuppressZero>false</SuppressZero>
      <Children/>
    </DrillPathNode>
    <DrillPathNode AnalysisType="NONE" Id="14b6e289-3586-49e7-a71d-e17bbe306553" Name="Honiton" HandleSummaryReportOnly="false">
      <SuppressZero>false</SuppressZero>
      <Children/>
    </DrillPathNode>
    <DrillPathNode AnalysisType="NONE" Id="7746235e-5e97-40e8-9f08-f4379f7167cb" Name="Ivybridge" HandleSummaryReportOnly="false">
      <SuppressZero>false</SuppressZero>
      <Children/>
    </DrillPathNode>
    <DrillPathNode AnalysisType="NONE" Id="14da837e-72a2-4059-9a59-ae5b092e8e68" Name="Kenn" HandleSummaryReportOnly="false">
      <SuppressZero>false</SuppressZero>
      <Children/>
    </DrillPathNode>
    <DrillPathNode AnalysisType="NONE" Id="b013078c-86c7-49c3-ac66-be30ab3b11d2" Name="Newton Abbot " HandleSummaryReportOnly="false">
      <SuppressZero>false</SuppressZero>
      <Children/>
    </DrillPathNode>
    <DrillPathNode AnalysisType="NONE" Id="cb0623c0-ac8a-4447-8360-000a63315e7e" Name="Okehampton" HandleSummaryReportOnly="false">
      <SuppressZero>false</SuppressZero>
      <Children/>
    </DrillPathNode>
    <DrillPathNode AnalysisType="NONE" Id="990ebc6c-8f6d-4010-867e-0fb8a1cd7440" Name="Ottery" HandleSummaryReportOnly="false">
      <SuppressZero>false</SuppressZero>
      <Children/>
    </DrillPathNode>
    <DrillPathNode AnalysisType="NONE" Id="4020f921-c762-4a64-a7ab-e454d57460c3" Name="Plymouth City" HandleSummaryReportOnly="false">
      <SuppressZero>false</SuppressZero>
      <Children/>
    </DrillPathNode>
    <DrillPathNode AnalysisType="NONE" Id="985d7c6f-0438-4192-a181-a2e4932043f9" Name="Shirwell" HandleSummaryReportOnly="false">
      <SuppressZero>false</SuppressZero>
      <Children/>
    </DrillPathNode>
    <DrillPathNode AnalysisType="NONE" Id="27c0cd41-bda8-4e8a-a0d7-cc9e47a6202c" Name="South Molton" HandleSummaryReportOnly="false">
      <SuppressZero>false</SuppressZero>
      <Children/>
    </DrillPathNode>
    <DrillPathNode AnalysisType="NONE" Id="767214f5-8a04-4ed3-b86d-96793c1e017d" Name="Tavistock" HandleSummaryReportOnly="false">
      <SuppressZero>false</SuppressZero>
      <Children/>
    </DrillPathNode>
    <DrillPathNode AnalysisType="NONE" Id="c864daa6-3e8d-4615-aaba-81b50c42d151" Name="Torbay" HandleSummaryReportOnly="false">
      <SuppressZero>false</SuppressZero>
      <Children/>
    </DrillPathNode>
    <DrillPathNode AnalysisType="NONE" Id="32a61f6b-d03d-499f-85cd-a257fe543132" Name="Torrington" HandleSummaryReportOnly="false">
      <SuppressZero>false</SuppressZero>
      <Children/>
    </DrillPathNode>
    <DrillPathNode AnalysisType="NONE" Id="b033b1a6-21c5-452f-a184-d5e73dc662d2" Name="Totnes" HandleSummaryReportOnly="false">
      <SuppressZero>false</SuppressZero>
      <Children/>
    </DrillPathNode>
    <DrillPathNode AnalysisType="NONE" Id="e8256338-40b1-4abb-81ea-b35489c982ac" Name="Woodleigh" HandleSummaryReportOnly="false">
      <SuppressZero>false</SuppressZero>
      <Children/>
    </DrillPathNode>
    <DrillPathNode AnalysisType="NONE" Id="10b78597-a146-409b-b1a6-6fbe4520b687" Name="Summary" HandleSummaryReportOnly="false" Source="">
      <SuppressZero>false</SuppressZero>
      <Children/>
    </DrillPathNode>
    <DrillPathNode AnalysisType="NONE" Id="dc447b02-489d-4b8c-a94b-5917130e9a7f" Name="Graphs" HandleSummaryReportOnly="false" Source="">
      <SuppressZero>false</SuppressZero>
      <Children/>
    </DrillPathNode>
  </CurrentDrillPath>
  <SavedDrillPath/>
</WorkbookDrillPathInfo>
</file>

<file path=customXml/itemProps1.xml><?xml version="1.0" encoding="utf-8"?>
<ds:datastoreItem xmlns:ds="http://schemas.openxmlformats.org/officeDocument/2006/customXml" ds:itemID="{67D93AE1-0C33-4E26-B310-A3ABF768DFDE}">
  <ds:schemaRefs>
    <ds:schemaRef ds:uri="http://www.w3.org/2001/XMLSchema"/>
    <ds:schemaRef ds:uri="http://www.infor.com/qaa/DrillPath"/>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42</vt:i4>
      </vt:variant>
    </vt:vector>
  </HeadingPairs>
  <TitlesOfParts>
    <vt:vector size="66" baseType="lpstr">
      <vt:lpstr>Contents</vt:lpstr>
      <vt:lpstr>Summary</vt:lpstr>
      <vt:lpstr>Graphs</vt:lpstr>
      <vt:lpstr>Aylesbeare</vt:lpstr>
      <vt:lpstr>Barnstaple</vt:lpstr>
      <vt:lpstr>Cadbury</vt:lpstr>
      <vt:lpstr>Christianity</vt:lpstr>
      <vt:lpstr>Cullompton &amp; Tiverton</vt:lpstr>
      <vt:lpstr>Hartland</vt:lpstr>
      <vt:lpstr>Holsworthy</vt:lpstr>
      <vt:lpstr>Honiton</vt:lpstr>
      <vt:lpstr>Ivybridge</vt:lpstr>
      <vt:lpstr>Kenn</vt:lpstr>
      <vt:lpstr>Newton Abbot </vt:lpstr>
      <vt:lpstr>Okehampton</vt:lpstr>
      <vt:lpstr>Ottery</vt:lpstr>
      <vt:lpstr>Plymouth City</vt:lpstr>
      <vt:lpstr>Shirwell</vt:lpstr>
      <vt:lpstr>South Molton</vt:lpstr>
      <vt:lpstr>Tavistock</vt:lpstr>
      <vt:lpstr>Torbay</vt:lpstr>
      <vt:lpstr>Torrington</vt:lpstr>
      <vt:lpstr>Totnes</vt:lpstr>
      <vt:lpstr>Woodleigh</vt:lpstr>
      <vt:lpstr>Aylesbeare!Print_Area</vt:lpstr>
      <vt:lpstr>Cadbury!Print_Area</vt:lpstr>
      <vt:lpstr>Christianity!Print_Area</vt:lpstr>
      <vt:lpstr>Contents!Print_Area</vt:lpstr>
      <vt:lpstr>'Cullompton &amp; Tiverton'!Print_Area</vt:lpstr>
      <vt:lpstr>Hartland!Print_Area</vt:lpstr>
      <vt:lpstr>Holsworthy!Print_Area</vt:lpstr>
      <vt:lpstr>Honiton!Print_Area</vt:lpstr>
      <vt:lpstr>Ivybridge!Print_Area</vt:lpstr>
      <vt:lpstr>Kenn!Print_Area</vt:lpstr>
      <vt:lpstr>'Newton Abbot '!Print_Area</vt:lpstr>
      <vt:lpstr>Okehampton!Print_Area</vt:lpstr>
      <vt:lpstr>Ottery!Print_Area</vt:lpstr>
      <vt:lpstr>'Plymouth City'!Print_Area</vt:lpstr>
      <vt:lpstr>Shirwell!Print_Area</vt:lpstr>
      <vt:lpstr>'South Molton'!Print_Area</vt:lpstr>
      <vt:lpstr>Tavistock!Print_Area</vt:lpstr>
      <vt:lpstr>Torbay!Print_Area</vt:lpstr>
      <vt:lpstr>Torrington!Print_Area</vt:lpstr>
      <vt:lpstr>Totnes!Print_Area</vt:lpstr>
      <vt:lpstr>Woodleigh!Print_Area</vt:lpstr>
      <vt:lpstr>Aylesbeare!Print_Titles</vt:lpstr>
      <vt:lpstr>Barnstaple!Print_Titles</vt:lpstr>
      <vt:lpstr>Cadbury!Print_Titles</vt:lpstr>
      <vt:lpstr>Christianity!Print_Titles</vt:lpstr>
      <vt:lpstr>'Cullompton &amp; Tiverton'!Print_Titles</vt:lpstr>
      <vt:lpstr>Hartland!Print_Titles</vt:lpstr>
      <vt:lpstr>Holsworthy!Print_Titles</vt:lpstr>
      <vt:lpstr>Honiton!Print_Titles</vt:lpstr>
      <vt:lpstr>Ivybridge!Print_Titles</vt:lpstr>
      <vt:lpstr>Kenn!Print_Titles</vt:lpstr>
      <vt:lpstr>'Newton Abbot '!Print_Titles</vt:lpstr>
      <vt:lpstr>Okehampton!Print_Titles</vt:lpstr>
      <vt:lpstr>Ottery!Print_Titles</vt:lpstr>
      <vt:lpstr>'Plymouth City'!Print_Titles</vt:lpstr>
      <vt:lpstr>Shirwell!Print_Titles</vt:lpstr>
      <vt:lpstr>'South Molton'!Print_Titles</vt:lpstr>
      <vt:lpstr>Tavistock!Print_Titles</vt:lpstr>
      <vt:lpstr>Torbay!Print_Titles</vt:lpstr>
      <vt:lpstr>Torrington!Print_Titles</vt:lpstr>
      <vt:lpstr>Totnes!Print_Titles</vt:lpstr>
      <vt:lpstr>Woodleigh!Print_Titles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Scriven</dc:creator>
  <cp:lastModifiedBy>Michelle Clark</cp:lastModifiedBy>
  <cp:lastPrinted>2024-04-11T12:27:40Z</cp:lastPrinted>
  <dcterms:created xsi:type="dcterms:W3CDTF">2013-03-01T10:46:23Z</dcterms:created>
  <dcterms:modified xsi:type="dcterms:W3CDTF">2025-11-07T09:38:19Z</dcterms:modified>
</cp:coreProperties>
</file>